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2\2T 2022\"/>
    </mc:Choice>
  </mc:AlternateContent>
  <xr:revisionPtr revIDLastSave="0" documentId="13_ncr:1_{C8BD074F-54E9-48EA-9F5C-CC9005F24F6B}" xr6:coauthVersionLast="47" xr6:coauthVersionMax="47" xr10:uidLastSave="{00000000-0000-0000-0000-000000000000}"/>
  <bookViews>
    <workbookView xWindow="-120" yWindow="-120" windowWidth="29040" windowHeight="15720" firstSheet="18" activeTab="31" xr2:uid="{D20B58C7-74A1-4FEB-915C-095A5A46C94D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externalReferences>
    <externalReference r:id="rId34"/>
    <externalReference r:id="rId35"/>
    <externalReference r:id="rId36"/>
    <externalReference r:id="rId37"/>
  </externalReference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43" l="1"/>
  <c r="A5" i="43"/>
  <c r="C5" i="43"/>
  <c r="A3" i="43"/>
  <c r="D41" i="50"/>
  <c r="E41" i="50" s="1"/>
  <c r="D40" i="50"/>
  <c r="E40" i="50" s="1"/>
  <c r="D39" i="50"/>
  <c r="E39" i="50" s="1"/>
  <c r="D38" i="50"/>
  <c r="E38" i="50" s="1"/>
  <c r="D37" i="50"/>
  <c r="E37" i="50" s="1"/>
  <c r="D36" i="50"/>
  <c r="E36" i="50" s="1"/>
  <c r="D35" i="50"/>
  <c r="E35" i="50" s="1"/>
  <c r="D34" i="50"/>
  <c r="E34" i="50" s="1"/>
  <c r="D33" i="50"/>
  <c r="E33" i="50" s="1"/>
  <c r="D32" i="50"/>
  <c r="E32" i="50" s="1"/>
  <c r="D31" i="50"/>
  <c r="E31" i="50" s="1"/>
  <c r="D30" i="50"/>
  <c r="E30" i="50" s="1"/>
  <c r="D29" i="50"/>
  <c r="E29" i="50" s="1"/>
  <c r="D28" i="50"/>
  <c r="E28" i="50" s="1"/>
  <c r="D27" i="50"/>
  <c r="E27" i="50" s="1"/>
  <c r="D26" i="50"/>
  <c r="E26" i="50" s="1"/>
  <c r="D25" i="50"/>
  <c r="E25" i="50" s="1"/>
  <c r="D24" i="50"/>
  <c r="E24" i="50" s="1"/>
  <c r="D23" i="50"/>
  <c r="E23" i="50" s="1"/>
  <c r="D22" i="50"/>
  <c r="E22" i="50" s="1"/>
  <c r="D21" i="50"/>
  <c r="E21" i="50" s="1"/>
  <c r="D20" i="50"/>
  <c r="E20" i="50" s="1"/>
  <c r="D19" i="50"/>
  <c r="E19" i="50" s="1"/>
  <c r="D18" i="50"/>
  <c r="E18" i="50" s="1"/>
  <c r="D17" i="50"/>
  <c r="E17" i="50" s="1"/>
  <c r="D16" i="50"/>
  <c r="E16" i="50" s="1"/>
  <c r="D15" i="50"/>
  <c r="E15" i="50" s="1"/>
  <c r="D14" i="50"/>
  <c r="E14" i="50" s="1"/>
  <c r="D13" i="50"/>
  <c r="E13" i="50" s="1"/>
  <c r="D12" i="50"/>
  <c r="E12" i="50" s="1"/>
  <c r="D11" i="50"/>
  <c r="E11" i="50" s="1"/>
  <c r="A6" i="50"/>
  <c r="A5" i="50"/>
  <c r="C5" i="50"/>
  <c r="A3" i="50"/>
  <c r="C40" i="49"/>
  <c r="D49" i="49"/>
  <c r="B40" i="49"/>
  <c r="A6" i="49"/>
  <c r="A5" i="49"/>
  <c r="C5" i="49"/>
  <c r="A3" i="49"/>
  <c r="A6" i="48"/>
  <c r="A5" i="48"/>
  <c r="C5" i="48"/>
  <c r="A3" i="48"/>
  <c r="A6" i="45"/>
  <c r="A5" i="45"/>
  <c r="C5" i="45"/>
  <c r="A3" i="45"/>
  <c r="A6" i="44"/>
  <c r="A5" i="44"/>
  <c r="C5" i="44"/>
  <c r="A3" i="44"/>
  <c r="A6" i="42"/>
  <c r="A5" i="42"/>
  <c r="C5" i="42"/>
  <c r="A3" i="42"/>
  <c r="C5" i="41"/>
  <c r="A6" i="41"/>
  <c r="A5" i="41"/>
  <c r="B3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F25" i="47"/>
  <c r="E25" i="47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D15" i="47"/>
  <c r="E14" i="47"/>
  <c r="F14" i="47" s="1"/>
  <c r="D14" i="47"/>
  <c r="C14" i="47"/>
  <c r="E13" i="47"/>
  <c r="F13" i="47" s="1"/>
  <c r="D13" i="47"/>
  <c r="C13" i="47"/>
  <c r="E12" i="47"/>
  <c r="F12" i="47" s="1"/>
  <c r="D12" i="47"/>
  <c r="C12" i="47"/>
  <c r="E11" i="47"/>
  <c r="F11" i="47" s="1"/>
  <c r="D11" i="47"/>
  <c r="C11" i="47"/>
  <c r="E10" i="47"/>
  <c r="F10" i="47" s="1"/>
  <c r="D10" i="47"/>
  <c r="C10" i="47"/>
  <c r="B41" i="47" l="1"/>
  <c r="D2" i="47"/>
  <c r="D3" i="47"/>
  <c r="A6" i="40"/>
  <c r="B5" i="40"/>
  <c r="A5" i="40"/>
  <c r="A3" i="40"/>
  <c r="A6" i="27"/>
  <c r="C5" i="27"/>
  <c r="A5" i="27"/>
  <c r="A3" i="27"/>
  <c r="A6" i="24"/>
  <c r="C5" i="24"/>
  <c r="A5" i="24"/>
  <c r="A3" i="24"/>
  <c r="C38" i="21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13" i="1" l="1"/>
  <c r="A3" i="47"/>
  <c r="A2" i="46" l="1"/>
  <c r="B2" i="46"/>
  <c r="A3" i="46"/>
  <c r="B3" i="46"/>
  <c r="A4" i="46"/>
  <c r="B4" i="46"/>
  <c r="A5" i="46"/>
  <c r="B5" i="46"/>
  <c r="A6" i="46"/>
  <c r="B6" i="46"/>
  <c r="A7" i="46"/>
  <c r="B7" i="46"/>
  <c r="A8" i="46"/>
  <c r="B8" i="46"/>
  <c r="A9" i="46"/>
  <c r="B9" i="46"/>
  <c r="A10" i="46"/>
  <c r="B10" i="46"/>
  <c r="A11" i="46"/>
  <c r="B11" i="46"/>
  <c r="A12" i="46"/>
  <c r="B12" i="46"/>
  <c r="A13" i="46"/>
  <c r="B13" i="46"/>
  <c r="A14" i="46"/>
  <c r="B14" i="46"/>
  <c r="A15" i="46"/>
  <c r="B15" i="46"/>
  <c r="A16" i="46"/>
  <c r="B16" i="46"/>
  <c r="A17" i="46"/>
  <c r="B17" i="46"/>
  <c r="A18" i="46"/>
  <c r="B18" i="46"/>
  <c r="A19" i="46"/>
  <c r="B19" i="46"/>
  <c r="A20" i="46"/>
  <c r="B20" i="46"/>
  <c r="A21" i="46"/>
  <c r="B21" i="46"/>
  <c r="A22" i="46"/>
  <c r="B22" i="46"/>
  <c r="A23" i="46"/>
  <c r="B23" i="46"/>
  <c r="A24" i="46"/>
  <c r="B24" i="46"/>
  <c r="A25" i="46"/>
  <c r="B25" i="46"/>
  <c r="A26" i="46"/>
  <c r="B26" i="46"/>
  <c r="A27" i="46"/>
  <c r="B27" i="46"/>
  <c r="A28" i="46"/>
  <c r="B28" i="46"/>
  <c r="A29" i="46"/>
  <c r="B29" i="46"/>
  <c r="A30" i="46"/>
  <c r="B30" i="46"/>
  <c r="A31" i="46"/>
  <c r="B31" i="46"/>
  <c r="F82" i="6" l="1"/>
  <c r="E82" i="6"/>
  <c r="D82" i="6"/>
  <c r="C82" i="6"/>
  <c r="B82" i="6"/>
  <c r="G82" i="6" s="1"/>
  <c r="F81" i="6"/>
  <c r="E81" i="6"/>
  <c r="D81" i="6"/>
  <c r="C81" i="6"/>
  <c r="B81" i="6"/>
  <c r="F80" i="6"/>
  <c r="E80" i="6"/>
  <c r="D80" i="6"/>
  <c r="C80" i="6"/>
  <c r="B80" i="6"/>
  <c r="G80" i="6" s="1"/>
  <c r="F79" i="6"/>
  <c r="E79" i="6"/>
  <c r="D79" i="6"/>
  <c r="D83" i="6" s="1"/>
  <c r="C79" i="6"/>
  <c r="B79" i="6"/>
  <c r="J79" i="6" s="1"/>
  <c r="G40" i="6"/>
  <c r="F40" i="6"/>
  <c r="E40" i="6"/>
  <c r="D40" i="6"/>
  <c r="C40" i="6"/>
  <c r="G39" i="6"/>
  <c r="F39" i="6"/>
  <c r="E39" i="6"/>
  <c r="D39" i="6"/>
  <c r="C39" i="6"/>
  <c r="G38" i="6"/>
  <c r="F38" i="6"/>
  <c r="E38" i="6"/>
  <c r="D38" i="6"/>
  <c r="C38" i="6"/>
  <c r="G37" i="6"/>
  <c r="F37" i="6"/>
  <c r="E37" i="6"/>
  <c r="D37" i="6"/>
  <c r="C37" i="6"/>
  <c r="G36" i="6"/>
  <c r="F36" i="6"/>
  <c r="E36" i="6"/>
  <c r="D36" i="6"/>
  <c r="C36" i="6"/>
  <c r="G35" i="6"/>
  <c r="F35" i="6"/>
  <c r="E35" i="6"/>
  <c r="D35" i="6"/>
  <c r="C35" i="6"/>
  <c r="G34" i="6"/>
  <c r="F34" i="6"/>
  <c r="E34" i="6"/>
  <c r="D34" i="6"/>
  <c r="C34" i="6"/>
  <c r="G33" i="6"/>
  <c r="F33" i="6"/>
  <c r="E33" i="6"/>
  <c r="D33" i="6"/>
  <c r="C33" i="6"/>
  <c r="G32" i="6"/>
  <c r="F32" i="6"/>
  <c r="E32" i="6"/>
  <c r="D32" i="6"/>
  <c r="C32" i="6"/>
  <c r="G31" i="6"/>
  <c r="F31" i="6"/>
  <c r="E31" i="6"/>
  <c r="D31" i="6"/>
  <c r="C31" i="6"/>
  <c r="G30" i="6"/>
  <c r="F30" i="6"/>
  <c r="E30" i="6"/>
  <c r="D30" i="6"/>
  <c r="C30" i="6"/>
  <c r="G29" i="6"/>
  <c r="F29" i="6"/>
  <c r="E29" i="6"/>
  <c r="D29" i="6"/>
  <c r="C29" i="6"/>
  <c r="G28" i="6"/>
  <c r="F28" i="6"/>
  <c r="E28" i="6"/>
  <c r="D28" i="6"/>
  <c r="C28" i="6"/>
  <c r="G27" i="6"/>
  <c r="F27" i="6"/>
  <c r="E27" i="6"/>
  <c r="D27" i="6"/>
  <c r="C27" i="6"/>
  <c r="G26" i="6"/>
  <c r="F26" i="6"/>
  <c r="E26" i="6"/>
  <c r="D26" i="6"/>
  <c r="C26" i="6"/>
  <c r="G25" i="6"/>
  <c r="F25" i="6"/>
  <c r="E25" i="6"/>
  <c r="D25" i="6"/>
  <c r="C25" i="6"/>
  <c r="G24" i="6"/>
  <c r="F24" i="6"/>
  <c r="E24" i="6"/>
  <c r="D24" i="6"/>
  <c r="C24" i="6"/>
  <c r="G23" i="6"/>
  <c r="F23" i="6"/>
  <c r="E23" i="6"/>
  <c r="D23" i="6"/>
  <c r="C23" i="6"/>
  <c r="G22" i="6"/>
  <c r="F22" i="6"/>
  <c r="E22" i="6"/>
  <c r="D22" i="6"/>
  <c r="C22" i="6"/>
  <c r="G21" i="6"/>
  <c r="F21" i="6"/>
  <c r="E21" i="6"/>
  <c r="D21" i="6"/>
  <c r="C21" i="6"/>
  <c r="G20" i="6"/>
  <c r="F20" i="6"/>
  <c r="E20" i="6"/>
  <c r="D20" i="6"/>
  <c r="C20" i="6"/>
  <c r="G19" i="6"/>
  <c r="F19" i="6"/>
  <c r="E19" i="6"/>
  <c r="D19" i="6"/>
  <c r="C19" i="6"/>
  <c r="G18" i="6"/>
  <c r="F18" i="6"/>
  <c r="E18" i="6"/>
  <c r="D18" i="6"/>
  <c r="C18" i="6"/>
  <c r="G17" i="6"/>
  <c r="F17" i="6"/>
  <c r="E17" i="6"/>
  <c r="D17" i="6"/>
  <c r="C17" i="6"/>
  <c r="G16" i="6"/>
  <c r="F16" i="6"/>
  <c r="E16" i="6"/>
  <c r="D16" i="6"/>
  <c r="C16" i="6"/>
  <c r="G15" i="6"/>
  <c r="F15" i="6"/>
  <c r="E15" i="6"/>
  <c r="D15" i="6"/>
  <c r="C15" i="6"/>
  <c r="G14" i="6"/>
  <c r="F14" i="6"/>
  <c r="E14" i="6"/>
  <c r="D14" i="6"/>
  <c r="C14" i="6"/>
  <c r="G13" i="6"/>
  <c r="F13" i="6"/>
  <c r="E13" i="6"/>
  <c r="D13" i="6"/>
  <c r="C13" i="6"/>
  <c r="G12" i="6"/>
  <c r="F12" i="6"/>
  <c r="E12" i="6"/>
  <c r="D12" i="6"/>
  <c r="C12" i="6"/>
  <c r="G11" i="6"/>
  <c r="F11" i="6"/>
  <c r="E11" i="6"/>
  <c r="D11" i="6"/>
  <c r="C11" i="6"/>
  <c r="G10" i="6"/>
  <c r="F10" i="6"/>
  <c r="E10" i="6"/>
  <c r="D10" i="6"/>
  <c r="C10" i="6"/>
  <c r="A6" i="6"/>
  <c r="C5" i="6"/>
  <c r="A5" i="6"/>
  <c r="C37" i="19"/>
  <c r="C38" i="19"/>
  <c r="C36" i="19"/>
  <c r="C92" i="36"/>
  <c r="Q47" i="36"/>
  <c r="R47" i="36" s="1"/>
  <c r="K46" i="36"/>
  <c r="J46" i="36"/>
  <c r="K45" i="36"/>
  <c r="J45" i="36"/>
  <c r="J44" i="36"/>
  <c r="K44" i="36" s="1"/>
  <c r="K43" i="36"/>
  <c r="J43" i="36"/>
  <c r="K42" i="36"/>
  <c r="J42" i="36"/>
  <c r="Q41" i="36"/>
  <c r="R41" i="36" s="1"/>
  <c r="K41" i="36"/>
  <c r="J41" i="36"/>
  <c r="K40" i="36"/>
  <c r="J40" i="36"/>
  <c r="Q39" i="36"/>
  <c r="R39" i="36" s="1"/>
  <c r="K39" i="36"/>
  <c r="J39" i="36"/>
  <c r="K38" i="36"/>
  <c r="J38" i="36"/>
  <c r="Q37" i="36"/>
  <c r="R37" i="36" s="1"/>
  <c r="K37" i="36"/>
  <c r="J37" i="36"/>
  <c r="R36" i="36"/>
  <c r="Q36" i="36"/>
  <c r="J36" i="36"/>
  <c r="K36" i="36" s="1"/>
  <c r="K35" i="36"/>
  <c r="J35" i="36"/>
  <c r="K34" i="36"/>
  <c r="J34" i="36"/>
  <c r="J33" i="36"/>
  <c r="K33" i="36" s="1"/>
  <c r="K32" i="36"/>
  <c r="J32" i="36"/>
  <c r="K31" i="36"/>
  <c r="J31" i="36"/>
  <c r="J30" i="36"/>
  <c r="K30" i="36" s="1"/>
  <c r="K29" i="36"/>
  <c r="J29" i="36"/>
  <c r="K28" i="36"/>
  <c r="J28" i="36"/>
  <c r="J27" i="36"/>
  <c r="K27" i="36" s="1"/>
  <c r="K26" i="36"/>
  <c r="J26" i="36"/>
  <c r="K25" i="36"/>
  <c r="J25" i="36"/>
  <c r="J24" i="36"/>
  <c r="K24" i="36" s="1"/>
  <c r="K23" i="36"/>
  <c r="J23" i="36"/>
  <c r="K22" i="36"/>
  <c r="J22" i="36"/>
  <c r="J21" i="36"/>
  <c r="K21" i="36" s="1"/>
  <c r="K20" i="36"/>
  <c r="J20" i="36"/>
  <c r="K19" i="36"/>
  <c r="J19" i="36"/>
  <c r="J18" i="36"/>
  <c r="K18" i="36" s="1"/>
  <c r="K17" i="36"/>
  <c r="J17" i="36"/>
  <c r="K16" i="36"/>
  <c r="J16" i="36"/>
  <c r="J15" i="36"/>
  <c r="K15" i="36" s="1"/>
  <c r="K14" i="36"/>
  <c r="J14" i="36"/>
  <c r="K13" i="36"/>
  <c r="J13" i="36"/>
  <c r="J12" i="36"/>
  <c r="K12" i="36" s="1"/>
  <c r="K11" i="36"/>
  <c r="J11" i="36"/>
  <c r="K10" i="36"/>
  <c r="J10" i="36"/>
  <c r="J9" i="36"/>
  <c r="K9" i="36" s="1"/>
  <c r="K8" i="36"/>
  <c r="J8" i="36"/>
  <c r="K7" i="36"/>
  <c r="J7" i="36"/>
  <c r="J6" i="36"/>
  <c r="K6" i="36" s="1"/>
  <c r="K5" i="36"/>
  <c r="J5" i="36"/>
  <c r="K4" i="36"/>
  <c r="J4" i="36"/>
  <c r="E83" i="6" l="1"/>
  <c r="F83" i="6"/>
  <c r="J81" i="6"/>
  <c r="C83" i="6"/>
  <c r="H80" i="6"/>
  <c r="I80" i="6"/>
  <c r="I82" i="6"/>
  <c r="G79" i="6"/>
  <c r="J80" i="6"/>
  <c r="G81" i="6"/>
  <c r="J82" i="6"/>
  <c r="H79" i="6"/>
  <c r="H81" i="6"/>
  <c r="B83" i="6"/>
  <c r="H82" i="6"/>
  <c r="I79" i="6"/>
  <c r="I81" i="6"/>
  <c r="J83" i="6" l="1"/>
  <c r="I83" i="6"/>
  <c r="H83" i="6"/>
  <c r="G83" i="6"/>
  <c r="C36" i="20" l="1"/>
  <c r="D38" i="20"/>
  <c r="C32" i="20"/>
  <c r="C33" i="20"/>
  <c r="C34" i="20"/>
  <c r="C35" i="20"/>
  <c r="C37" i="20"/>
  <c r="C38" i="20"/>
  <c r="A6" i="28" l="1"/>
  <c r="C10" i="32"/>
  <c r="C32" i="21"/>
  <c r="C33" i="21"/>
  <c r="C34" i="21"/>
  <c r="C35" i="21"/>
  <c r="C36" i="21"/>
  <c r="C37" i="21"/>
  <c r="A6" i="37" l="1"/>
  <c r="A5" i="37"/>
  <c r="C32" i="19" l="1"/>
  <c r="C35" i="19"/>
  <c r="C34" i="19"/>
  <c r="C33" i="19"/>
  <c r="A6" i="30"/>
  <c r="A3" i="28" l="1"/>
  <c r="C5" i="39" l="1"/>
  <c r="C5" i="38" l="1"/>
  <c r="C5" i="37"/>
  <c r="A3" i="37"/>
  <c r="C39" i="32"/>
  <c r="C38" i="32"/>
  <c r="C37" i="32"/>
  <c r="C36" i="32"/>
  <c r="C35" i="32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A5" i="32" l="1"/>
  <c r="A3" i="32"/>
  <c r="A6" i="32"/>
  <c r="C5" i="32"/>
  <c r="A5" i="30"/>
  <c r="A3" i="30"/>
  <c r="C5" i="30"/>
  <c r="A5" i="29"/>
  <c r="A3" i="29"/>
  <c r="A6" i="29"/>
  <c r="C5" i="29"/>
  <c r="A5" i="28"/>
  <c r="C5" i="28"/>
  <c r="A6" i="23"/>
  <c r="A5" i="23"/>
  <c r="C5" i="23"/>
  <c r="A6" i="22"/>
  <c r="A5" i="22"/>
  <c r="C5" i="22"/>
  <c r="A6" i="21"/>
  <c r="A5" i="21"/>
  <c r="C5" i="21"/>
  <c r="A6" i="20"/>
  <c r="C5" i="20"/>
  <c r="A6" i="19" l="1"/>
  <c r="C5" i="19"/>
  <c r="C5" i="18"/>
  <c r="C5" i="17"/>
  <c r="C5" i="2"/>
  <c r="B12" i="48" l="1"/>
  <c r="B11" i="48"/>
  <c r="B13" i="48"/>
  <c r="C12" i="48"/>
  <c r="C11" i="48"/>
  <c r="C13" i="4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 Lopez</author>
  </authors>
  <commentList>
    <comment ref="A45" authorId="0" shapeId="0" xr:uid="{748C05D4-442D-47A0-92FC-FC08356E4B7F}">
      <text>
        <r>
          <rPr>
            <b/>
            <sz val="9"/>
            <color indexed="81"/>
            <rFont val="Tahoma"/>
            <family val="2"/>
          </rPr>
          <t>Lucia Lopez:</t>
        </r>
        <r>
          <rPr>
            <sz val="9"/>
            <color indexed="81"/>
            <rFont val="Tahoma"/>
            <family val="2"/>
          </rPr>
          <t xml:space="preserve">
per aspectes metodològics consulta R:\Mercat de treball\Notes informatives\Nota estructura productiva\Nota estructura productiva 2022\2T 2022\Nota CCAE-2d INSS\Nota_CCAE_2d_Febrer22.pptx</t>
        </r>
      </text>
    </comment>
  </commentList>
</comments>
</file>

<file path=xl/sharedStrings.xml><?xml version="1.0" encoding="utf-8"?>
<sst xmlns="http://schemas.openxmlformats.org/spreadsheetml/2006/main" count="1521" uniqueCount="322">
  <si>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</si>
  <si>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</si>
  <si>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</si>
  <si>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</si>
  <si>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</si>
  <si>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</si>
  <si>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</si>
  <si>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</si>
  <si>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</si>
  <si>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</si>
  <si>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</si>
  <si>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</si>
  <si>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</si>
  <si>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</si>
  <si>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</si>
  <si>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</si>
  <si>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</si>
  <si>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</si>
  <si>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</si>
  <si>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</si>
  <si>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</si>
  <si>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</si>
  <si>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</si>
  <si>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</si>
  <si>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</si>
  <si>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</si>
  <si>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</si>
  <si>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</si>
  <si>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</si>
  <si>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</si>
  <si>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</si>
  <si>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</si>
  <si>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</si>
  <si>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</si>
  <si>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</si>
  <si>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</si>
  <si>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</si>
  <si>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</si>
  <si>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</si>
  <si>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</si>
  <si>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</si>
  <si>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</si>
  <si>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</si>
  <si>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</si>
  <si>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</si>
  <si>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</si>
  <si>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</si>
  <si>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</si>
  <si>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</si>
  <si>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</si>
  <si>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</si>
  <si>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</si>
  <si>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</si>
  <si>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</si>
  <si>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</si>
  <si>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</si>
  <si>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</si>
  <si>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</si>
  <si>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</si>
  <si>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</si>
  <si>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</si>
  <si>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</si>
  <si>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</si>
  <si>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</si>
  <si>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</si>
  <si>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</si>
  <si>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</si>
  <si>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</si>
  <si>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</si>
  <si>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</si>
  <si>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</si>
  <si>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</si>
  <si>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</si>
  <si>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</si>
  <si>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</si>
  <si>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</si>
  <si>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</si>
  <si>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</si>
  <si>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</si>
  <si>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</si>
  <si>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</si>
  <si>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</si>
  <si>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</si>
  <si>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</si>
  <si>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</si>
  <si>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</si>
  <si>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</si>
  <si>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</si>
  <si>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</si>
  <si>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</si>
  <si>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</si>
  <si>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</si>
  <si>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</si>
  <si>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</si>
  <si>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</si>
  <si>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</si>
  <si>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</si>
  <si>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</si>
  <si>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</si>
  <si>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</si>
  <si>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</si>
  <si>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</si>
  <si>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</si>
  <si>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</si>
  <si>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</si>
  <si>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</si>
  <si>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</si>
  <si>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</si>
  <si>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</si>
  <si>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</si>
  <si>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</si>
  <si>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</si>
  <si>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</si>
  <si>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</si>
  <si>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</si>
  <si>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</si>
  <si>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</si>
  <si>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</si>
  <si>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</si>
  <si>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</si>
  <si>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</si>
  <si>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</si>
  <si>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</si>
  <si>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</si>
  <si>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</si>
  <si>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</si>
  <si>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</si>
  <si>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</si>
  <si>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</si>
  <si>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</si>
  <si>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</si>
  <si>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</si>
  <si>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</si>
  <si>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</si>
  <si>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</si>
  <si>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</si>
  <si>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</si>
  <si>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</si>
  <si>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</si>
  <si>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</si>
  <si>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</si>
  <si>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</si>
  <si>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</si>
  <si>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</si>
  <si>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</si>
  <si>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</si>
  <si>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</si>
  <si>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</si>
  <si>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</si>
  <si>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</si>
  <si>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</si>
  <si>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</si>
  <si>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</si>
  <si>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</si>
  <si>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</si>
  <si>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</si>
  <si>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</si>
  <si>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</si>
  <si>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</si>
  <si>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</si>
  <si>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</si>
  <si>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</si>
  <si>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</si>
  <si>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</si>
  <si>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</si>
  <si>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</si>
  <si>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</si>
  <si>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</si>
  <si>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</si>
  <si>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</si>
  <si>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</si>
  <si>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</si>
  <si>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</si>
  <si>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</si>
  <si>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</si>
  <si>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</si>
  <si>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</si>
  <si>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</si>
  <si>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</si>
  <si>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</si>
  <si>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</si>
  <si>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</si>
  <si>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</si>
  <si>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</si>
  <si>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</si>
  <si>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</si>
  <si>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</si>
  <si>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</si>
  <si>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</si>
  <si>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</si>
  <si>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</si>
  <si>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</si>
  <si>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</si>
  <si>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</si>
  <si>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</si>
  <si>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</si>
  <si>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</si>
  <si>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</si>
  <si>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</si>
  <si>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</si>
  <si>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</si>
  <si>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</si>
  <si>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</si>
  <si>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variació 2022-2021</t>
  </si>
  <si>
    <t>variació 2022-2019</t>
  </si>
  <si>
    <t>variació 2022-2008</t>
  </si>
  <si>
    <t>..</t>
  </si>
  <si>
    <t>2021-2022</t>
  </si>
  <si>
    <t>2020-2022</t>
  </si>
  <si>
    <t>2019-2022</t>
  </si>
  <si>
    <t>2008-2022</t>
  </si>
  <si>
    <t>variació 2022-2020</t>
  </si>
  <si>
    <t>Les dades de 2022 i 2021 provenen d'Idescat, a partir dels fitxers d'afiliacions i comptes de cotització de la Tresoreria General de la Seguretat Social. Dades provisionals.</t>
  </si>
  <si>
    <t>variació relativa 2021 (en %)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</si>
  <si>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</si>
  <si>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</si>
  <si>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</si>
  <si>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</si>
  <si>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</si>
  <si>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</si>
  <si>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</si>
  <si>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</si>
  <si>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</si>
  <si>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2n trimestre 2022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</si>
  <si>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</si>
  <si>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</si>
  <si>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</si>
  <si>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</si>
  <si>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</si>
  <si>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</si>
  <si>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</si>
  <si>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</si>
  <si>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</si>
  <si>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</si>
  <si>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</si>
  <si>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</si>
  <si>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</si>
  <si>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</si>
  <si>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</si>
  <si>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</si>
  <si>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</si>
  <si>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</si>
  <si>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</si>
  <si>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</si>
  <si>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</si>
  <si>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</si>
  <si>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</si>
  <si>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Palma de Cervelló, La</t>
  </si>
  <si>
    <t>Papiol, El</t>
  </si>
  <si>
    <t>Prat de Llobregat, El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</si>
  <si>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</si>
  <si>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</si>
  <si>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</si>
  <si>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</si>
  <si>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</si>
  <si>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</si>
  <si>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</si>
  <si>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</si>
  <si>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</si>
  <si>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</si>
  <si>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</si>
  <si>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</si>
  <si>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</si>
  <si>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</si>
  <si>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</si>
  <si>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</si>
  <si>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</si>
  <si>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</si>
  <si>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</si>
  <si>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</si>
  <si>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</si>
  <si>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</si>
  <si>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20219 2T</t>
  </si>
  <si>
    <t>2008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</si>
  <si>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</si>
  <si>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</si>
  <si>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</si>
  <si>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</si>
  <si>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</si>
  <si>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</si>
  <si>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</si>
  <si>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</si>
  <si>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</si>
  <si>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</si>
  <si>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4rt 2021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</si>
  <si>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</si>
  <si>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</si>
  <si>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</si>
  <si>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</si>
  <si>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</si>
  <si>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</si>
  <si>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</si>
  <si>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</si>
  <si>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</si>
  <si>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</si>
  <si>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2T 2022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</si>
  <si>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</si>
  <si>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</si>
  <si>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</si>
  <si>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</si>
  <si>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</si>
  <si>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</si>
  <si>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</si>
  <si>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</si>
  <si>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</si>
  <si>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</si>
  <si>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</si>
  <si>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</si>
  <si>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</si>
  <si>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</si>
  <si>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</si>
  <si>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</si>
  <si>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</si>
  <si>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</si>
  <si>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</si>
  <si>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</si>
  <si>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</si>
  <si>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</si>
  <si>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Font: OCBL a partir de dades d'IDESCAT, afiliacions segons residència padronal i compte de cotització. Les dades corresponen al segon trimestre.</t>
  </si>
  <si>
    <t>Font: OCBL a partir de les dades d'afiliacions publicades per IDESCAT.</t>
  </si>
  <si>
    <t>%  llocs de treball d'activitats d'indústria de tecnologia alta i mitjana alta i de serveis basades en el coneixement.</t>
  </si>
  <si>
    <t>Font: OCBL, a partir de les dades de l'INSS.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</si>
</sst>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5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9" fillId="0" borderId="0"/>
    <xf numFmtId="0" fontId="32" fillId="0" borderId="0"/>
  </cellStyleXfs>
  <cellXfs count="287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2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 applyBorder="1"/>
    <xf numFmtId="0" fontId="0" fillId="2" borderId="0" xfId="0" applyFill="1" applyBorder="1"/>
    <xf numFmtId="0" fontId="6" fillId="2" borderId="0" xfId="0" applyFont="1" applyFill="1"/>
    <xf numFmtId="0" fontId="1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6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6" fillId="2" borderId="5" xfId="0" applyFont="1" applyFill="1" applyBorder="1" applyAlignment="1">
      <alignment horizontal="right" vertical="top" wrapText="1"/>
    </xf>
    <xf numFmtId="0" fontId="27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wrapText="1"/>
    </xf>
    <xf numFmtId="164" fontId="10" fillId="2" borderId="0" xfId="0" applyNumberFormat="1" applyFont="1" applyFill="1" applyAlignment="1">
      <alignment horizontal="center" wrapText="1"/>
    </xf>
    <xf numFmtId="3" fontId="10" fillId="2" borderId="5" xfId="0" applyNumberFormat="1" applyFont="1" applyFill="1" applyBorder="1" applyAlignment="1">
      <alignment horizontal="center" wrapText="1"/>
    </xf>
    <xf numFmtId="164" fontId="10" fillId="2" borderId="5" xfId="0" applyNumberFormat="1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1" fillId="2" borderId="0" xfId="0" applyFont="1" applyFill="1"/>
    <xf numFmtId="0" fontId="23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8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164" fontId="12" fillId="2" borderId="9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0" fillId="2" borderId="0" xfId="0" applyFont="1" applyFill="1"/>
    <xf numFmtId="3" fontId="31" fillId="2" borderId="21" xfId="4" applyNumberFormat="1" applyFont="1" applyFill="1" applyBorder="1" applyAlignment="1">
      <alignment horizontal="center"/>
    </xf>
    <xf numFmtId="9" fontId="31" fillId="2" borderId="23" xfId="2" applyFont="1" applyFill="1" applyBorder="1" applyAlignment="1">
      <alignment horizontal="center"/>
    </xf>
    <xf numFmtId="0" fontId="33" fillId="2" borderId="21" xfId="0" applyFont="1" applyFill="1" applyBorder="1" applyAlignment="1">
      <alignment horizontal="left"/>
    </xf>
    <xf numFmtId="3" fontId="31" fillId="2" borderId="24" xfId="0" applyNumberFormat="1" applyFont="1" applyFill="1" applyBorder="1" applyAlignment="1">
      <alignment horizontal="center"/>
    </xf>
    <xf numFmtId="164" fontId="31" fillId="2" borderId="25" xfId="2" applyNumberFormat="1" applyFont="1" applyFill="1" applyBorder="1" applyAlignment="1">
      <alignment horizontal="center"/>
    </xf>
    <xf numFmtId="0" fontId="33" fillId="2" borderId="24" xfId="0" applyFont="1" applyFill="1" applyBorder="1" applyAlignment="1">
      <alignment horizontal="left"/>
    </xf>
    <xf numFmtId="3" fontId="31" fillId="2" borderId="26" xfId="0" applyNumberFormat="1" applyFont="1" applyFill="1" applyBorder="1" applyAlignment="1">
      <alignment horizontal="center"/>
    </xf>
    <xf numFmtId="164" fontId="31" fillId="2" borderId="27" xfId="2" applyNumberFormat="1" applyFont="1" applyFill="1" applyBorder="1" applyAlignment="1">
      <alignment horizontal="center"/>
    </xf>
    <xf numFmtId="0" fontId="33" fillId="2" borderId="26" xfId="0" applyFont="1" applyFill="1" applyBorder="1" applyAlignment="1">
      <alignment horizontal="left"/>
    </xf>
    <xf numFmtId="3" fontId="31" fillId="2" borderId="28" xfId="0" applyNumberFormat="1" applyFont="1" applyFill="1" applyBorder="1" applyAlignment="1">
      <alignment horizontal="center"/>
    </xf>
    <xf numFmtId="164" fontId="31" fillId="2" borderId="29" xfId="2" applyNumberFormat="1" applyFont="1" applyFill="1" applyBorder="1" applyAlignment="1">
      <alignment horizontal="center"/>
    </xf>
    <xf numFmtId="0" fontId="31" fillId="2" borderId="28" xfId="0" applyFont="1" applyFill="1" applyBorder="1" applyAlignment="1">
      <alignment horizontal="left"/>
    </xf>
    <xf numFmtId="0" fontId="34" fillId="2" borderId="5" xfId="0" applyFont="1" applyFill="1" applyBorder="1" applyAlignment="1">
      <alignment horizontal="center" wrapText="1"/>
    </xf>
    <xf numFmtId="0" fontId="34" fillId="2" borderId="30" xfId="0" applyFont="1" applyFill="1" applyBorder="1" applyAlignment="1">
      <alignment horizontal="center" wrapText="1"/>
    </xf>
    <xf numFmtId="0" fontId="34" fillId="2" borderId="5" xfId="0" applyFont="1" applyFill="1" applyBorder="1"/>
    <xf numFmtId="0" fontId="33" fillId="2" borderId="0" xfId="0" applyFont="1" applyFill="1"/>
    <xf numFmtId="0" fontId="30" fillId="2" borderId="0" xfId="0" applyFont="1" applyFill="1" applyAlignment="1">
      <alignment horizontal="left"/>
    </xf>
    <xf numFmtId="0" fontId="35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6" fillId="2" borderId="33" xfId="0" applyFont="1" applyFill="1" applyBorder="1" applyAlignment="1">
      <alignment vertical="center"/>
    </xf>
    <xf numFmtId="3" fontId="36" fillId="2" borderId="34" xfId="0" applyNumberFormat="1" applyFont="1" applyFill="1" applyBorder="1" applyAlignment="1">
      <alignment horizontal="center" vertical="center"/>
    </xf>
    <xf numFmtId="3" fontId="36" fillId="2" borderId="0" xfId="0" applyNumberFormat="1" applyFont="1" applyFill="1" applyAlignment="1">
      <alignment horizontal="center" vertical="center"/>
    </xf>
    <xf numFmtId="164" fontId="36" fillId="2" borderId="0" xfId="2" applyNumberFormat="1" applyFont="1" applyFill="1" applyAlignment="1">
      <alignment horizontal="center" vertical="center"/>
    </xf>
    <xf numFmtId="164" fontId="36" fillId="2" borderId="0" xfId="2" applyNumberFormat="1" applyFont="1" applyFill="1" applyBorder="1" applyAlignment="1">
      <alignment horizontal="center" vertical="center"/>
    </xf>
    <xf numFmtId="0" fontId="36" fillId="2" borderId="35" xfId="0" applyFont="1" applyFill="1" applyBorder="1" applyAlignment="1">
      <alignment vertical="center"/>
    </xf>
    <xf numFmtId="3" fontId="36" fillId="2" borderId="36" xfId="0" applyNumberFormat="1" applyFont="1" applyFill="1" applyBorder="1" applyAlignment="1">
      <alignment horizontal="center" vertical="center"/>
    </xf>
    <xf numFmtId="164" fontId="36" fillId="2" borderId="37" xfId="2" applyNumberFormat="1" applyFont="1" applyFill="1" applyBorder="1" applyAlignment="1">
      <alignment horizontal="center" vertical="center"/>
    </xf>
    <xf numFmtId="0" fontId="36" fillId="2" borderId="38" xfId="0" applyFont="1" applyFill="1" applyBorder="1" applyAlignment="1">
      <alignment vertical="center"/>
    </xf>
    <xf numFmtId="164" fontId="36" fillId="2" borderId="36" xfId="2" applyNumberFormat="1" applyFont="1" applyFill="1" applyBorder="1" applyAlignment="1">
      <alignment horizontal="center" vertical="center"/>
    </xf>
    <xf numFmtId="0" fontId="36" fillId="2" borderId="39" xfId="0" applyFont="1" applyFill="1" applyBorder="1" applyAlignment="1">
      <alignment vertical="center"/>
    </xf>
    <xf numFmtId="3" fontId="36" fillId="2" borderId="40" xfId="0" applyNumberFormat="1" applyFont="1" applyFill="1" applyBorder="1" applyAlignment="1">
      <alignment horizontal="center" vertical="center"/>
    </xf>
    <xf numFmtId="3" fontId="36" fillId="2" borderId="21" xfId="0" applyNumberFormat="1" applyFont="1" applyFill="1" applyBorder="1" applyAlignment="1">
      <alignment horizontal="center" vertical="center"/>
    </xf>
    <xf numFmtId="164" fontId="36" fillId="2" borderId="5" xfId="2" applyNumberFormat="1" applyFont="1" applyFill="1" applyBorder="1" applyAlignment="1">
      <alignment horizontal="center" vertical="center"/>
    </xf>
    <xf numFmtId="0" fontId="37" fillId="2" borderId="41" xfId="0" applyFont="1" applyFill="1" applyBorder="1" applyAlignment="1">
      <alignment horizontal="left" vertical="center"/>
    </xf>
    <xf numFmtId="3" fontId="22" fillId="2" borderId="21" xfId="0" applyNumberFormat="1" applyFont="1" applyFill="1" applyBorder="1" applyAlignment="1">
      <alignment horizontal="center" vertical="center"/>
    </xf>
    <xf numFmtId="3" fontId="22" fillId="2" borderId="0" xfId="0" applyNumberFormat="1" applyFont="1" applyFill="1" applyAlignment="1">
      <alignment horizontal="center" vertical="center"/>
    </xf>
    <xf numFmtId="0" fontId="37" fillId="2" borderId="32" xfId="0" applyFont="1" applyFill="1" applyBorder="1" applyAlignment="1">
      <alignment horizontal="left" vertical="center"/>
    </xf>
    <xf numFmtId="164" fontId="22" fillId="2" borderId="8" xfId="2" applyNumberFormat="1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left" vertical="center"/>
    </xf>
    <xf numFmtId="0" fontId="36" fillId="2" borderId="0" xfId="0" applyFont="1" applyFill="1"/>
    <xf numFmtId="3" fontId="36" fillId="2" borderId="0" xfId="0" applyNumberFormat="1" applyFont="1" applyFill="1"/>
    <xf numFmtId="0" fontId="36" fillId="2" borderId="33" xfId="0" applyFont="1" applyFill="1" applyBorder="1"/>
    <xf numFmtId="164" fontId="36" fillId="2" borderId="0" xfId="2" applyNumberFormat="1" applyFont="1" applyFill="1" applyBorder="1" applyAlignment="1">
      <alignment horizontal="center"/>
    </xf>
    <xf numFmtId="0" fontId="36" fillId="2" borderId="38" xfId="0" applyFont="1" applyFill="1" applyBorder="1"/>
    <xf numFmtId="164" fontId="36" fillId="2" borderId="37" xfId="2" applyNumberFormat="1" applyFont="1" applyFill="1" applyBorder="1" applyAlignment="1">
      <alignment horizontal="center"/>
    </xf>
    <xf numFmtId="164" fontId="36" fillId="2" borderId="36" xfId="2" applyNumberFormat="1" applyFont="1" applyFill="1" applyBorder="1" applyAlignment="1">
      <alignment horizontal="center"/>
    </xf>
    <xf numFmtId="0" fontId="38" fillId="2" borderId="21" xfId="0" applyFont="1" applyFill="1" applyBorder="1" applyAlignment="1">
      <alignment horizontal="left" vertical="center"/>
    </xf>
    <xf numFmtId="3" fontId="36" fillId="2" borderId="21" xfId="0" applyNumberFormat="1" applyFont="1" applyFill="1" applyBorder="1"/>
    <xf numFmtId="0" fontId="38" fillId="2" borderId="42" xfId="0" applyFont="1" applyFill="1" applyBorder="1" applyAlignment="1">
      <alignment horizontal="left" vertical="center"/>
    </xf>
    <xf numFmtId="164" fontId="36" fillId="2" borderId="21" xfId="2" applyNumberFormat="1" applyFont="1" applyFill="1" applyBorder="1" applyAlignment="1">
      <alignment horizontal="center"/>
    </xf>
    <xf numFmtId="0" fontId="37" fillId="2" borderId="21" xfId="0" applyFont="1" applyFill="1" applyBorder="1" applyAlignment="1">
      <alignment horizontal="left" vertical="center"/>
    </xf>
    <xf numFmtId="3" fontId="22" fillId="2" borderId="21" xfId="0" applyNumberFormat="1" applyFont="1" applyFill="1" applyBorder="1"/>
    <xf numFmtId="0" fontId="37" fillId="2" borderId="42" xfId="0" applyFont="1" applyFill="1" applyBorder="1" applyAlignment="1">
      <alignment horizontal="left" vertical="center"/>
    </xf>
    <xf numFmtId="164" fontId="36" fillId="2" borderId="43" xfId="2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9" fillId="2" borderId="0" xfId="3" applyFill="1"/>
    <xf numFmtId="0" fontId="0" fillId="5" borderId="0" xfId="0" applyFill="1"/>
    <xf numFmtId="165" fontId="0" fillId="2" borderId="0" xfId="0" applyNumberFormat="1" applyFill="1"/>
    <xf numFmtId="3" fontId="0" fillId="2" borderId="5" xfId="0" applyNumberFormat="1" applyFill="1" applyBorder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40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3" fillId="2" borderId="2" xfId="0" applyNumberFormat="1" applyFont="1" applyFill="1" applyBorder="1" applyAlignment="1">
      <alignment horizontal="center"/>
    </xf>
    <xf numFmtId="164" fontId="0" fillId="2" borderId="2" xfId="2" applyNumberFormat="1" applyFont="1" applyFill="1" applyBorder="1" applyAlignment="1">
      <alignment horizontal="center"/>
    </xf>
    <xf numFmtId="164" fontId="23" fillId="2" borderId="0" xfId="2" applyNumberFormat="1" applyFont="1" applyFill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3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3" fontId="41" fillId="2" borderId="0" xfId="0" applyNumberFormat="1" applyFont="1" applyFill="1"/>
    <xf numFmtId="0" fontId="22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/>
    </xf>
    <xf numFmtId="0" fontId="35" fillId="2" borderId="0" xfId="0" applyFont="1" applyFill="1" applyAlignment="1">
      <alignment horizontal="left"/>
    </xf>
    <xf numFmtId="0" fontId="30" fillId="2" borderId="0" xfId="0" applyFont="1" applyFill="1" applyAlignment="1">
      <alignment horizontal="left"/>
    </xf>
    <xf numFmtId="0" fontId="33" fillId="2" borderId="0" xfId="3" applyFont="1" applyFill="1"/>
    <xf numFmtId="0" fontId="42" fillId="2" borderId="0" xfId="1" applyFont="1" applyFill="1"/>
    <xf numFmtId="0" fontId="43" fillId="2" borderId="0" xfId="0" applyFont="1" applyFill="1"/>
    <xf numFmtId="0" fontId="39" fillId="2" borderId="0" xfId="0" applyFont="1" applyFill="1" applyAlignment="1">
      <alignment horizontal="left"/>
    </xf>
    <xf numFmtId="0" fontId="0" fillId="2" borderId="0" xfId="0" applyFill="1" applyAlignment="1"/>
    <xf numFmtId="0" fontId="0" fillId="2" borderId="0" xfId="0" applyFill="1" applyAlignment="1">
      <alignment horizontal="left"/>
    </xf>
    <xf numFmtId="0" fontId="44" fillId="2" borderId="0" xfId="0" applyFont="1" applyFill="1" applyAlignment="1">
      <alignment horizontal="left"/>
    </xf>
    <xf numFmtId="0" fontId="45" fillId="2" borderId="0" xfId="0" applyFont="1" applyFill="1" applyAlignment="1">
      <alignment horizontal="left"/>
    </xf>
    <xf numFmtId="0" fontId="49" fillId="2" borderId="0" xfId="3" applyFont="1" applyFill="1"/>
    <xf numFmtId="0" fontId="35" fillId="2" borderId="0" xfId="0" applyFont="1" applyFill="1" applyBorder="1" applyAlignment="1">
      <alignment horizontal="left"/>
    </xf>
    <xf numFmtId="0" fontId="29" fillId="2" borderId="0" xfId="3" applyFill="1" applyBorder="1"/>
    <xf numFmtId="0" fontId="47" fillId="2" borderId="0" xfId="3" applyFont="1" applyFill="1" applyBorder="1"/>
    <xf numFmtId="0" fontId="48" fillId="2" borderId="0" xfId="3" applyFont="1" applyFill="1" applyBorder="1" applyAlignment="1">
      <alignment horizontal="center"/>
    </xf>
    <xf numFmtId="0" fontId="46" fillId="2" borderId="0" xfId="0" applyFont="1" applyFill="1" applyBorder="1" applyAlignment="1">
      <alignment horizontal="left"/>
    </xf>
    <xf numFmtId="164" fontId="46" fillId="2" borderId="0" xfId="2" applyNumberFormat="1" applyFont="1" applyFill="1" applyBorder="1" applyAlignment="1">
      <alignment horizontal="center"/>
    </xf>
    <xf numFmtId="3" fontId="47" fillId="2" borderId="0" xfId="3" applyNumberFormat="1" applyFont="1" applyFill="1" applyBorder="1"/>
    <xf numFmtId="0" fontId="47" fillId="2" borderId="0" xfId="0" applyFont="1" applyFill="1" applyBorder="1" applyAlignment="1">
      <alignment horizontal="left"/>
    </xf>
    <xf numFmtId="0" fontId="45" fillId="2" borderId="0" xfId="0" applyFont="1" applyFill="1" applyBorder="1" applyAlignment="1">
      <alignment horizontal="left"/>
    </xf>
    <xf numFmtId="0" fontId="50" fillId="2" borderId="0" xfId="0" applyFont="1" applyFill="1"/>
    <xf numFmtId="0" fontId="51" fillId="2" borderId="4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3" fillId="2" borderId="28" xfId="0" applyFont="1" applyFill="1" applyBorder="1" applyAlignment="1">
      <alignment horizontal="left"/>
    </xf>
    <xf numFmtId="164" fontId="53" fillId="2" borderId="29" xfId="2" applyNumberFormat="1" applyFont="1" applyFill="1" applyBorder="1" applyAlignment="1">
      <alignment horizontal="center"/>
    </xf>
    <xf numFmtId="0" fontId="23" fillId="2" borderId="26" xfId="0" applyFont="1" applyFill="1" applyBorder="1" applyAlignment="1">
      <alignment horizontal="left"/>
    </xf>
    <xf numFmtId="164" fontId="53" fillId="2" borderId="27" xfId="2" applyNumberFormat="1" applyFont="1" applyFill="1" applyBorder="1" applyAlignment="1">
      <alignment horizontal="center"/>
    </xf>
    <xf numFmtId="0" fontId="23" fillId="2" borderId="24" xfId="0" applyFont="1" applyFill="1" applyBorder="1" applyAlignment="1">
      <alignment horizontal="left"/>
    </xf>
    <xf numFmtId="164" fontId="53" fillId="2" borderId="25" xfId="2" applyNumberFormat="1" applyFont="1" applyFill="1" applyBorder="1" applyAlignment="1">
      <alignment horizontal="center"/>
    </xf>
    <xf numFmtId="0" fontId="23" fillId="2" borderId="21" xfId="0" applyFont="1" applyFill="1" applyBorder="1" applyAlignment="1">
      <alignment horizontal="left"/>
    </xf>
    <xf numFmtId="164" fontId="53" fillId="2" borderId="23" xfId="2" applyNumberFormat="1" applyFont="1" applyFill="1" applyBorder="1" applyAlignment="1">
      <alignment horizontal="center"/>
    </xf>
    <xf numFmtId="0" fontId="23" fillId="2" borderId="5" xfId="3" applyFont="1" applyFill="1" applyBorder="1"/>
    <xf numFmtId="0" fontId="52" fillId="2" borderId="8" xfId="3" applyFont="1" applyFill="1" applyBorder="1" applyAlignment="1">
      <alignment horizontal="center"/>
    </xf>
    <xf numFmtId="0" fontId="53" fillId="2" borderId="34" xfId="0" applyFont="1" applyFill="1" applyBorder="1" applyAlignment="1">
      <alignment horizontal="left"/>
    </xf>
    <xf numFmtId="164" fontId="53" fillId="2" borderId="47" xfId="2" applyNumberFormat="1" applyFont="1" applyFill="1" applyBorder="1" applyAlignment="1">
      <alignment horizontal="center"/>
    </xf>
    <xf numFmtId="3" fontId="23" fillId="2" borderId="50" xfId="3" applyNumberFormat="1" applyFont="1" applyFill="1" applyBorder="1"/>
    <xf numFmtId="0" fontId="23" fillId="2" borderId="36" xfId="0" applyFont="1" applyFill="1" applyBorder="1" applyAlignment="1">
      <alignment horizontal="left"/>
    </xf>
    <xf numFmtId="164" fontId="53" fillId="2" borderId="46" xfId="2" applyNumberFormat="1" applyFont="1" applyFill="1" applyBorder="1" applyAlignment="1">
      <alignment horizontal="center"/>
    </xf>
    <xf numFmtId="3" fontId="23" fillId="2" borderId="49" xfId="3" applyNumberFormat="1" applyFont="1" applyFill="1" applyBorder="1"/>
    <xf numFmtId="0" fontId="23" fillId="2" borderId="40" xfId="0" applyFont="1" applyFill="1" applyBorder="1" applyAlignment="1">
      <alignment horizontal="left"/>
    </xf>
    <xf numFmtId="164" fontId="53" fillId="2" borderId="45" xfId="2" applyNumberFormat="1" applyFont="1" applyFill="1" applyBorder="1" applyAlignment="1">
      <alignment horizontal="center"/>
    </xf>
    <xf numFmtId="3" fontId="23" fillId="2" borderId="48" xfId="3" applyNumberFormat="1" applyFont="1" applyFill="1" applyBorder="1"/>
    <xf numFmtId="0" fontId="52" fillId="2" borderId="8" xfId="3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/>
    </xf>
    <xf numFmtId="164" fontId="0" fillId="2" borderId="44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34" fillId="2" borderId="4" xfId="0" applyFont="1" applyFill="1" applyBorder="1" applyAlignment="1">
      <alignment horizontal="center"/>
    </xf>
    <xf numFmtId="0" fontId="34" fillId="2" borderId="31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5" fillId="2" borderId="0" xfId="0" applyFont="1" applyFill="1" applyAlignment="1">
      <alignment horizontal="left"/>
    </xf>
    <xf numFmtId="0" fontId="44" fillId="2" borderId="0" xfId="0" applyFont="1" applyFill="1" applyAlignment="1">
      <alignment horizontal="left"/>
    </xf>
    <xf numFmtId="0" fontId="30" fillId="2" borderId="0" xfId="0" applyFont="1" applyFill="1" applyAlignment="1">
      <alignment horizontal="left"/>
    </xf>
    <xf numFmtId="0" fontId="35" fillId="2" borderId="0" xfId="0" applyFont="1" applyFill="1" applyAlignment="1">
      <alignment horizontal="left"/>
    </xf>
    <xf numFmtId="164" fontId="14" fillId="2" borderId="9" xfId="2" applyNumberFormat="1" applyFont="1" applyFill="1" applyBorder="1" applyAlignment="1">
      <alignment horizontal="center" vertical="center"/>
    </xf>
    <xf numFmtId="164" fontId="55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0" xfId="0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/>
    </xf>
    <xf numFmtId="164" fontId="12" fillId="2" borderId="8" xfId="2" applyNumberFormat="1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 vertical="center"/>
    </xf>
    <xf numFmtId="0" fontId="39" fillId="2" borderId="0" xfId="0" applyFont="1" applyFill="1"/>
    <xf numFmtId="0" fontId="52" fillId="2" borderId="32" xfId="3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vertical="center"/>
    </xf>
    <xf numFmtId="0" fontId="54" fillId="2" borderId="0" xfId="0" applyFont="1" applyFill="1" applyBorder="1" applyAlignment="1">
      <alignment vertical="center"/>
    </xf>
    <xf numFmtId="0" fontId="54" fillId="2" borderId="5" xfId="0" applyFont="1" applyFill="1" applyBorder="1" applyAlignment="1">
      <alignment vertical="center"/>
    </xf>
    <xf numFmtId="0" fontId="1" fillId="2" borderId="52" xfId="0" applyFont="1" applyFill="1" applyBorder="1" applyAlignment="1">
      <alignment vertical="center"/>
    </xf>
    <xf numFmtId="164" fontId="0" fillId="2" borderId="53" xfId="2" applyNumberFormat="1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54" fillId="2" borderId="5" xfId="0" applyFont="1" applyFill="1" applyBorder="1" applyAlignment="1">
      <alignment horizontal="center" vertical="center"/>
    </xf>
    <xf numFmtId="0" fontId="0" fillId="2" borderId="54" xfId="0" applyFont="1" applyFill="1" applyBorder="1" applyAlignment="1">
      <alignment vertical="center"/>
    </xf>
    <xf numFmtId="164" fontId="0" fillId="2" borderId="54" xfId="2" applyNumberFormat="1" applyFont="1" applyFill="1" applyBorder="1" applyAlignment="1">
      <alignment horizontal="center" vertical="center"/>
    </xf>
    <xf numFmtId="0" fontId="0" fillId="2" borderId="55" xfId="0" applyFont="1" applyFill="1" applyBorder="1" applyAlignment="1">
      <alignment vertical="center"/>
    </xf>
    <xf numFmtId="164" fontId="0" fillId="2" borderId="55" xfId="2" applyNumberFormat="1" applyFont="1" applyFill="1" applyBorder="1" applyAlignment="1">
      <alignment horizontal="center" vertical="center"/>
    </xf>
    <xf numFmtId="0" fontId="0" fillId="2" borderId="56" xfId="0" applyFont="1" applyFill="1" applyBorder="1" applyAlignment="1">
      <alignment vertical="center"/>
    </xf>
    <xf numFmtId="164" fontId="0" fillId="2" borderId="56" xfId="2" applyNumberFormat="1" applyFont="1" applyFill="1" applyBorder="1" applyAlignment="1">
      <alignment horizontal="center" vertical="center"/>
    </xf>
    <xf numFmtId="0" fontId="57" fillId="2" borderId="0" xfId="0" applyFont="1" applyFill="1" applyAlignment="1">
      <alignment horizontal="left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99"/>
      <color rgb="FFF8CBAD"/>
      <color rgb="FFA5A5A5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2.8636884306987398E-3</c:v>
                </c:pt>
                <c:pt idx="1">
                  <c:v>3.7499610191162255E-2</c:v>
                </c:pt>
                <c:pt idx="2">
                  <c:v>4.4218312969233037E-2</c:v>
                </c:pt>
                <c:pt idx="3">
                  <c:v>2.0429009193054137E-4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1.868871979013563E-2</c:v>
                </c:pt>
                <c:pt idx="1">
                  <c:v>4.9500020599504438E-2</c:v>
                </c:pt>
                <c:pt idx="2">
                  <c:v>5.6392660104310356E-2</c:v>
                </c:pt>
                <c:pt idx="3">
                  <c:v>4.7412595431631033E-3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1.1291151773643824E-2</c:v>
                </c:pt>
                <c:pt idx="1">
                  <c:v>4.2283582451552587E-2</c:v>
                </c:pt>
                <c:pt idx="2">
                  <c:v>4.9357484229631134E-2</c:v>
                </c:pt>
                <c:pt idx="3">
                  <c:v>2.8280953140636103E-3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1.2151981657386178E-2</c:v>
                </c:pt>
                <c:pt idx="1">
                  <c:v>4.1857995189454288E-2</c:v>
                </c:pt>
                <c:pt idx="2">
                  <c:v>4.9720288823857747E-2</c:v>
                </c:pt>
                <c:pt idx="3">
                  <c:v>2.3225366763513756E-3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2.8636884306987398E-3</c:v>
                </c:pt>
                <c:pt idx="1">
                  <c:v>3.7499610191162255E-2</c:v>
                </c:pt>
                <c:pt idx="2">
                  <c:v>4.4218312969233037E-2</c:v>
                </c:pt>
                <c:pt idx="3">
                  <c:v>2.0429009193054137E-4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-6.4303526897043106E-2</c:v>
                </c:pt>
                <c:pt idx="1">
                  <c:v>6.5046610495044427E-2</c:v>
                </c:pt>
                <c:pt idx="2">
                  <c:v>8.3520453365105551E-2</c:v>
                </c:pt>
                <c:pt idx="3">
                  <c:v>-3.0725372188786824E-2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'GE1'!$C$32:$F$32</c:f>
              <c:numCache>
                <c:formatCode>0.0%</c:formatCode>
                <c:ptCount val="4"/>
                <c:pt idx="0">
                  <c:v>2.8636884306987398E-3</c:v>
                </c:pt>
                <c:pt idx="1">
                  <c:v>0.03</c:v>
                </c:pt>
                <c:pt idx="2">
                  <c:v>-6.4303526897043106E-2</c:v>
                </c:pt>
                <c:pt idx="3">
                  <c:v>-0.12215909090909091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'GE1'!$C$33:$F$33</c:f>
              <c:numCache>
                <c:formatCode>0.0%</c:formatCode>
                <c:ptCount val="4"/>
                <c:pt idx="0">
                  <c:v>1.868871979013563E-2</c:v>
                </c:pt>
                <c:pt idx="1">
                  <c:v>2.5173659870059352E-2</c:v>
                </c:pt>
                <c:pt idx="2">
                  <c:v>-8.313238889447068E-2</c:v>
                </c:pt>
                <c:pt idx="3">
                  <c:v>-0.11503058808317372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'GE1'!$C$34:$F$34</c:f>
              <c:numCache>
                <c:formatCode>0.0%</c:formatCode>
                <c:ptCount val="4"/>
                <c:pt idx="0">
                  <c:v>1.1291151773643824E-2</c:v>
                </c:pt>
                <c:pt idx="1">
                  <c:v>3.3513492476612554E-2</c:v>
                </c:pt>
                <c:pt idx="2">
                  <c:v>-6.6421166885653637E-2</c:v>
                </c:pt>
                <c:pt idx="3">
                  <c:v>-0.128643673635122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1.6551724137931035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4D-4543-A2EB-41EA7A97D7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'GE1'!$C$35:$F$35</c:f>
              <c:numCache>
                <c:formatCode>0.0%</c:formatCode>
                <c:ptCount val="4"/>
                <c:pt idx="0">
                  <c:v>1.2151981657386178E-2</c:v>
                </c:pt>
                <c:pt idx="1">
                  <c:v>3.4862692565304755E-2</c:v>
                </c:pt>
                <c:pt idx="2">
                  <c:v>-6.3981886060899787E-2</c:v>
                </c:pt>
                <c:pt idx="3">
                  <c:v>-0.13162239442457793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'GE2'!$C$32:$C$38</c:f>
              <c:numCache>
                <c:formatCode>0.0%</c:formatCode>
                <c:ptCount val="7"/>
                <c:pt idx="0">
                  <c:v>1.6305118389337871E-2</c:v>
                </c:pt>
                <c:pt idx="1">
                  <c:v>2.6041666666666668E-2</c:v>
                </c:pt>
                <c:pt idx="2">
                  <c:v>1.1557287889775199E-2</c:v>
                </c:pt>
                <c:pt idx="3">
                  <c:v>6.1382678435413776E-3</c:v>
                </c:pt>
                <c:pt idx="4">
                  <c:v>-9.1556822230138932E-2</c:v>
                </c:pt>
                <c:pt idx="5">
                  <c:v>2.7058823529411764E-2</c:v>
                </c:pt>
                <c:pt idx="6">
                  <c:v>2.6250477281405116E-3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GRGSS1!$C$32:$F$32</c:f>
              <c:numCache>
                <c:formatCode>0.0%</c:formatCode>
                <c:ptCount val="4"/>
                <c:pt idx="0">
                  <c:v>4.4218312969233037E-2</c:v>
                </c:pt>
                <c:pt idx="1">
                  <c:v>0.10622246481344302</c:v>
                </c:pt>
                <c:pt idx="2">
                  <c:v>8.3520453365105551E-2</c:v>
                </c:pt>
                <c:pt idx="3">
                  <c:v>0.14634845987265263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GRGSS1!$C$33:$F$33</c:f>
              <c:numCache>
                <c:formatCode>0.0%</c:formatCode>
                <c:ptCount val="4"/>
                <c:pt idx="0">
                  <c:v>5.6392660104310356E-2</c:v>
                </c:pt>
                <c:pt idx="1">
                  <c:v>9.340931267100272E-2</c:v>
                </c:pt>
                <c:pt idx="2">
                  <c:v>3.1189626618188953E-2</c:v>
                </c:pt>
                <c:pt idx="3">
                  <c:v>9.1277378126686085E-2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GRGSS1!$C$34:$F$34</c:f>
              <c:numCache>
                <c:formatCode>0.0%</c:formatCode>
                <c:ptCount val="4"/>
                <c:pt idx="0">
                  <c:v>4.9357484229631134E-2</c:v>
                </c:pt>
                <c:pt idx="1">
                  <c:v>9.1922301012147503E-2</c:v>
                </c:pt>
                <c:pt idx="2">
                  <c:v>2.9847836361056642E-2</c:v>
                </c:pt>
                <c:pt idx="3">
                  <c:v>7.1931534757213478E-2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GRGSS1!$C$35:$F$35</c:f>
              <c:numCache>
                <c:formatCode>0.0%</c:formatCode>
                <c:ptCount val="4"/>
                <c:pt idx="0">
                  <c:v>4.9720288823857747E-2</c:v>
                </c:pt>
                <c:pt idx="1">
                  <c:v>0.10275697674505739</c:v>
                </c:pt>
                <c:pt idx="2">
                  <c:v>3.4471002236815651E-2</c:v>
                </c:pt>
                <c:pt idx="3">
                  <c:v>6.9374410937362616E-2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GRGSS2!$C$32:$C$38</c:f>
              <c:numCache>
                <c:formatCode>0.0%</c:formatCode>
                <c:ptCount val="7"/>
                <c:pt idx="0">
                  <c:v>4.8764811473641201E-2</c:v>
                </c:pt>
                <c:pt idx="1">
                  <c:v>4.604649737571298E-2</c:v>
                </c:pt>
                <c:pt idx="2">
                  <c:v>6.5922615311221025E-2</c:v>
                </c:pt>
                <c:pt idx="3">
                  <c:v>2.8066662740710204E-2</c:v>
                </c:pt>
                <c:pt idx="4">
                  <c:v>-2.0522103076406072E-2</c:v>
                </c:pt>
                <c:pt idx="5">
                  <c:v>5.937853327615112E-2</c:v>
                </c:pt>
                <c:pt idx="6">
                  <c:v>4.4218312969233037E-2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GRGSS3!$B$32:$E$32</c:f>
              <c:numCache>
                <c:formatCode>0.0%</c:formatCode>
                <c:ptCount val="4"/>
                <c:pt idx="0">
                  <c:v>1.0509471499005276E-2</c:v>
                </c:pt>
                <c:pt idx="1">
                  <c:v>3.0893720659348416E-2</c:v>
                </c:pt>
                <c:pt idx="2">
                  <c:v>-1.9973826820797611E-2</c:v>
                </c:pt>
                <c:pt idx="3">
                  <c:v>-9.7186265948485714E-2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GRGSS3!$B$33:$E$33</c:f>
              <c:numCache>
                <c:formatCode>0.0%</c:formatCode>
                <c:ptCount val="4"/>
                <c:pt idx="0">
                  <c:v>7.9706165041878344E-2</c:v>
                </c:pt>
                <c:pt idx="1">
                  <c:v>0.12539893807336167</c:v>
                </c:pt>
                <c:pt idx="2">
                  <c:v>0.10498285650047777</c:v>
                </c:pt>
                <c:pt idx="3">
                  <c:v>0.14581511919333218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GRGSS3!$B$34:$E$34</c:f>
              <c:numCache>
                <c:formatCode>0.0%</c:formatCode>
                <c:ptCount val="4"/>
                <c:pt idx="0">
                  <c:v>5.991475055532209E-2</c:v>
                </c:pt>
                <c:pt idx="1">
                  <c:v>0.20441242683475913</c:v>
                </c:pt>
                <c:pt idx="2">
                  <c:v>0.23471899739838309</c:v>
                </c:pt>
                <c:pt idx="3">
                  <c:v>0.78394600165713479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GRGSS3!$B$35:$E$35</c:f>
              <c:numCache>
                <c:formatCode>0.0%</c:formatCode>
                <c:ptCount val="4"/>
                <c:pt idx="0">
                  <c:v>4.4218312969233037E-2</c:v>
                </c:pt>
                <c:pt idx="1">
                  <c:v>0.10622246481344302</c:v>
                </c:pt>
                <c:pt idx="2">
                  <c:v>8.3520453365105551E-2</c:v>
                </c:pt>
                <c:pt idx="3">
                  <c:v>0.14634845987265263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GRETA1!$C$32:$F$32</c:f>
              <c:numCache>
                <c:formatCode>0.0%</c:formatCode>
                <c:ptCount val="4"/>
                <c:pt idx="0">
                  <c:v>2.0429009193054137E-4</c:v>
                </c:pt>
                <c:pt idx="1">
                  <c:v>-1.8345864661654134E-2</c:v>
                </c:pt>
                <c:pt idx="2">
                  <c:v>-3.0725372188786824E-2</c:v>
                </c:pt>
                <c:pt idx="3">
                  <c:v>-0.11541519115415191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GRETA1!$C$33:$F$33</c:f>
              <c:numCache>
                <c:formatCode>0.0%</c:formatCode>
                <c:ptCount val="4"/>
                <c:pt idx="0">
                  <c:v>4.7412595431631033E-3</c:v>
                </c:pt>
                <c:pt idx="1">
                  <c:v>2.3258320980999864E-2</c:v>
                </c:pt>
                <c:pt idx="2">
                  <c:v>1.1145288219550194E-2</c:v>
                </c:pt>
                <c:pt idx="3">
                  <c:v>-1.4926922079045231E-2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GRETA1!$C$34:$F$34</c:f>
              <c:numCache>
                <c:formatCode>0.0%</c:formatCode>
                <c:ptCount val="4"/>
                <c:pt idx="0">
                  <c:v>2.8280953140636103E-3</c:v>
                </c:pt>
                <c:pt idx="1">
                  <c:v>4.1512275945172462E-2</c:v>
                </c:pt>
                <c:pt idx="2">
                  <c:v>2.8092410261595143E-2</c:v>
                </c:pt>
                <c:pt idx="3">
                  <c:v>-1.7589224823823597E-2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GRETA1!$C$35:$F$35</c:f>
              <c:numCache>
                <c:formatCode>0.0%</c:formatCode>
                <c:ptCount val="4"/>
                <c:pt idx="0">
                  <c:v>2.3225366763513756E-3</c:v>
                </c:pt>
                <c:pt idx="1">
                  <c:v>2.6453150942564539E-2</c:v>
                </c:pt>
                <c:pt idx="2">
                  <c:v>7.6701026466722321E-3</c:v>
                </c:pt>
                <c:pt idx="3">
                  <c:v>-6.058639915686001E-2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GRETA2!$C$32:$C$38</c:f>
              <c:numCache>
                <c:formatCode>0.0%</c:formatCode>
                <c:ptCount val="7"/>
                <c:pt idx="0">
                  <c:v>3.4499851293744422E-3</c:v>
                </c:pt>
                <c:pt idx="1">
                  <c:v>1.5017091821612756E-3</c:v>
                </c:pt>
                <c:pt idx="2">
                  <c:v>-1.4402683239617244E-3</c:v>
                </c:pt>
                <c:pt idx="3">
                  <c:v>-1.9758160120129614E-3</c:v>
                </c:pt>
                <c:pt idx="4">
                  <c:v>-1.2610864745011087E-2</c:v>
                </c:pt>
                <c:pt idx="5">
                  <c:v>-1.8546365914786967E-2</c:v>
                </c:pt>
                <c:pt idx="6">
                  <c:v>2.0429009193054137E-4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3.7757437070938218E-2</c:v>
                </c:pt>
                <c:pt idx="1">
                  <c:v>1.3476669003661292E-2</c:v>
                </c:pt>
                <c:pt idx="2">
                  <c:v>1.9922611084739424E-2</c:v>
                </c:pt>
                <c:pt idx="3">
                  <c:v>1.1568826702102712E-2</c:v>
                </c:pt>
                <c:pt idx="4">
                  <c:v>-0.12240986717267552</c:v>
                </c:pt>
                <c:pt idx="5">
                  <c:v>-1.9173749752915595E-2</c:v>
                </c:pt>
                <c:pt idx="6">
                  <c:v>1.7296644742319539E-2</c:v>
                </c:pt>
                <c:pt idx="7">
                  <c:v>-9.67909099692295E-3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CC503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379-4BAC-8A43-5A4A66EF6C19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379-4BAC-8A43-5A4A66EF6C19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379-4BAC-8A43-5A4A66EF6C19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379-4BAC-8A43-5A4A66EF6C19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379-4BAC-8A43-5A4A66EF6C19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379-4BAC-8A43-5A4A66EF6C19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379-4BAC-8A43-5A4A66EF6C19}"/>
              </c:ext>
            </c:extLst>
          </c:dPt>
          <c:dLbls>
            <c:dLbl>
              <c:idx val="0"/>
              <c:layout>
                <c:manualLayout>
                  <c:x val="7.2365435191197834E-3"/>
                  <c:y val="0.1170471607056678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79-4BAC-8A43-5A4A66EF6C1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652207848942557"/>
                      <c:h val="0.103267517695318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7379-4BAC-8A43-5A4A66EF6C19}"/>
                </c:ext>
              </c:extLst>
            </c:dLbl>
            <c:dLbl>
              <c:idx val="4"/>
              <c:layout>
                <c:manualLayout>
                  <c:x val="0"/>
                  <c:y val="-2.6601627433106333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79-4BAC-8A43-5A4A66EF6C19}"/>
                </c:ext>
              </c:extLst>
            </c:dLbl>
            <c:dLbl>
              <c:idx val="5"/>
              <c:layout>
                <c:manualLayout>
                  <c:x val="-1.2664022384281545E-2"/>
                  <c:y val="-7.98048822993189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accent2">
                          <a:lumMod val="20000"/>
                          <a:lumOff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843062448236632"/>
                      <c:h val="0.1187496648613866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7379-4BAC-8A43-5A4A66EF6C19}"/>
                </c:ext>
              </c:extLst>
            </c:dLbl>
            <c:dLbl>
              <c:idx val="6"/>
              <c:layout>
                <c:manualLayout>
                  <c:x val="5.0655875859660061E-2"/>
                  <c:y val="-7.44845568126977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accent2">
                          <a:lumMod val="20000"/>
                          <a:lumOff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407512842727969"/>
                      <c:h val="0.1160895021180760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7379-4BAC-8A43-5A4A66EF6C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[1]T7S2!$M$39:$S$39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[1]T7S2!$M$44:$S$44</c:f>
              <c:numCache>
                <c:formatCode>0.0%</c:formatCode>
                <c:ptCount val="7"/>
                <c:pt idx="0">
                  <c:v>2.6814327779288816E-3</c:v>
                </c:pt>
                <c:pt idx="1">
                  <c:v>7.6924896231212236E-2</c:v>
                </c:pt>
                <c:pt idx="2">
                  <c:v>0.2096188640421934</c:v>
                </c:pt>
                <c:pt idx="3">
                  <c:v>0.15303383276373828</c:v>
                </c:pt>
                <c:pt idx="4">
                  <c:v>0.13672942066861393</c:v>
                </c:pt>
                <c:pt idx="5">
                  <c:v>0.13202582689828884</c:v>
                </c:pt>
                <c:pt idx="6">
                  <c:v>0.28898572661802441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379-4BAC-8A43-5A4A66EF6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[1]TTC1!$A$12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38A6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[1]TTC1!$B$11:$C$11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[1]TTC1!$B$12:$C$12</c:f>
              <c:numCache>
                <c:formatCode>0.0%</c:formatCode>
                <c:ptCount val="2"/>
                <c:pt idx="0">
                  <c:v>0.38328246529487053</c:v>
                </c:pt>
                <c:pt idx="1">
                  <c:v>0.41410784497285152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[1]TTC1!$A$13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[1]TTC1!$B$11:$C$11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[1]TTC1!$B$13:$C$13</c:f>
              <c:numCache>
                <c:formatCode>0.0%</c:formatCode>
                <c:ptCount val="2"/>
                <c:pt idx="0">
                  <c:v>0.41292741110984893</c:v>
                </c:pt>
                <c:pt idx="1">
                  <c:v>0.52660006375594703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[1]TTC1!$A$14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73AF48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[1]TTC1!$B$11:$C$11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[1]TTC1!$B$14:$C$14</c:f>
              <c:numCache>
                <c:formatCode>0.0%</c:formatCode>
                <c:ptCount val="2"/>
                <c:pt idx="0">
                  <c:v>0.32850108807948475</c:v>
                </c:pt>
                <c:pt idx="1">
                  <c:v>0.50677574309750706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segon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806824" y="6096000"/>
          <a:ext cx="944858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30</xdr:row>
      <xdr:rowOff>19050</xdr:rowOff>
    </xdr:from>
    <xdr:to>
      <xdr:col>10</xdr:col>
      <xdr:colOff>321959</xdr:colOff>
      <xdr:row>31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0025"/>
          <a:ext cx="8618234" cy="1428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144989</xdr:colOff>
      <xdr:row>55</xdr:row>
      <xdr:rowOff>21165</xdr:rowOff>
    </xdr:from>
    <xdr:to>
      <xdr:col>12</xdr:col>
      <xdr:colOff>152400</xdr:colOff>
      <xdr:row>80</xdr:row>
      <xdr:rowOff>32809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DD77612-9B45-4B57-8C74-954670E02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6</xdr:col>
      <xdr:colOff>170884</xdr:colOff>
      <xdr:row>42</xdr:row>
      <xdr:rowOff>140550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0A3A53F-1204-DBAA-B1B5-0A9560B04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19600"/>
          <a:ext cx="6657409" cy="39505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19</xdr:row>
      <xdr:rowOff>138115</xdr:rowOff>
    </xdr:from>
    <xdr:to>
      <xdr:col>5</xdr:col>
      <xdr:colOff>361950</xdr:colOff>
      <xdr:row>32</xdr:row>
      <xdr:rowOff>171451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P_BLl_2T2022%20-%20TREB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P_BLl_1T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2T%202022\EP_BLl_2T2022%20-%20TREBALL%20-%20c&#242;p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rcat%20de%20treball/Notes%20informatives/Nota%20estructura%20productiva/Nota%20estructura%20productiva%202021/4T%202021/dadesdetreball/empreses_RGSS_RETA_4T_08-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rafic general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TRGSS5"/>
      <sheetName val="DIN_RGSS"/>
      <sheetName val="TRGSS3"/>
      <sheetName val="GRETA1"/>
      <sheetName val="GRETA2"/>
      <sheetName val="TRETA1"/>
      <sheetName val="TRETA2"/>
      <sheetName val="DIN_RETA"/>
      <sheetName val="TRETA3"/>
      <sheetName val="T7S1"/>
      <sheetName val="G7S1"/>
      <sheetName val="T7S2"/>
      <sheetName val="G7S2"/>
      <sheetName val="T7S3"/>
      <sheetName val="TTC1"/>
      <sheetName val="TTC2"/>
      <sheetName val="Instamaps dones"/>
      <sheetName val="SaldoRGSS"/>
    </sheetNames>
    <sheetDataSet>
      <sheetData sheetId="0">
        <row r="7">
          <cell r="A7" t="str">
            <v>2n trimestre 2022</v>
          </cell>
        </row>
        <row r="27">
          <cell r="B27" t="str">
            <v>Activitats econòmiques més rellevants. Baix Llobregat.</v>
          </cell>
        </row>
        <row r="36">
          <cell r="A36" t="str">
            <v>TRETA1</v>
          </cell>
        </row>
      </sheetData>
      <sheetData sheetId="1"/>
      <sheetData sheetId="2">
        <row r="7">
          <cell r="A7" t="str">
            <v>Posicionament comarcal en el context de l'àmbit territorial metropolità i Catalunya. Estructura productiva.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LLOCS DE TREBALL. RÈGIM ESPECIAL TREBALLADORS AUTÒNOMS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>
        <row r="39">
          <cell r="M39" t="str">
            <v>Agricultura</v>
          </cell>
          <cell r="N39" t="str">
            <v>Construcció</v>
          </cell>
          <cell r="O39" t="str">
            <v>Comerç</v>
          </cell>
          <cell r="P39" t="str">
            <v>Indústria</v>
          </cell>
          <cell r="Q39" t="str">
            <v>Serveis a la ciutadania</v>
          </cell>
          <cell r="R39" t="str">
            <v>Serveis al consumidor</v>
          </cell>
          <cell r="S39" t="str">
            <v>Serveis relacionats amb l'empresa</v>
          </cell>
        </row>
        <row r="44">
          <cell r="M44">
            <v>2.6814327779288816E-3</v>
          </cell>
          <cell r="N44">
            <v>7.6924896231212236E-2</v>
          </cell>
          <cell r="O44">
            <v>0.2096188640421934</v>
          </cell>
          <cell r="P44">
            <v>0.15303383276373828</v>
          </cell>
          <cell r="Q44">
            <v>0.13672942066861393</v>
          </cell>
          <cell r="R44">
            <v>0.13202582689828884</v>
          </cell>
          <cell r="S44">
            <v>0.28898572661802441</v>
          </cell>
        </row>
      </sheetData>
      <sheetData sheetId="27"/>
      <sheetData sheetId="28"/>
      <sheetData sheetId="29">
        <row r="11">
          <cell r="B11" t="str">
            <v>Activitats de tecnologia alta i mitjana-alta</v>
          </cell>
          <cell r="C11" t="str">
            <v>Activitats basades en el coneixement</v>
          </cell>
        </row>
        <row r="12">
          <cell r="A12" t="str">
            <v>Baix Llobregat</v>
          </cell>
          <cell r="B12">
            <v>0.38328246529487053</v>
          </cell>
          <cell r="C12">
            <v>0.41410784497285152</v>
          </cell>
        </row>
        <row r="13">
          <cell r="A13" t="str">
            <v>Àmbit Territorial Metropolità</v>
          </cell>
          <cell r="B13">
            <v>0.41292741110984893</v>
          </cell>
          <cell r="C13">
            <v>0.52660006375594703</v>
          </cell>
        </row>
        <row r="14">
          <cell r="A14" t="str">
            <v>Catalunya</v>
          </cell>
          <cell r="B14">
            <v>0.32850108807948475</v>
          </cell>
          <cell r="C14">
            <v>0.50677574309750706</v>
          </cell>
        </row>
      </sheetData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G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DIN_RGSS"/>
      <sheetName val="TRGSS3"/>
      <sheetName val="TRGSS4"/>
      <sheetName val="TRGSS5"/>
      <sheetName val="GRETA1"/>
      <sheetName val="GRETA2"/>
      <sheetName val="TRETA1"/>
      <sheetName val="TRETA2"/>
      <sheetName val="DIN_RETA"/>
      <sheetName val="TRETA3"/>
    </sheetNames>
    <sheetDataSet>
      <sheetData sheetId="0"/>
      <sheetData sheetId="1">
        <row r="3">
          <cell r="A3" t="str">
            <v>EMPRESES, LLOCS DE TREBALL, RGSS I RETA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rafic general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DIN_RGSS"/>
      <sheetName val="TRGSS3"/>
      <sheetName val="GRETA1"/>
      <sheetName val="GRETA2"/>
      <sheetName val="TRETA1"/>
      <sheetName val="TRETA2"/>
      <sheetName val="DIN_RETA"/>
      <sheetName val="TRETA3"/>
    </sheetNames>
    <sheetDataSet>
      <sheetData sheetId="0" refreshError="1">
        <row r="7">
          <cell r="A7" t="str">
            <v>2n trimestre 2022</v>
          </cell>
        </row>
        <row r="18">
          <cell r="A18" t="str">
            <v>TE3</v>
          </cell>
          <cell r="B18" t="str">
            <v>Dades municipals.</v>
          </cell>
        </row>
        <row r="28">
          <cell r="B28" t="str">
            <v>Dinamisme llocs de treball.</v>
          </cell>
        </row>
        <row r="37">
          <cell r="A37" t="str">
            <v>TRETA2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 t="str">
            <v>LLOCS DE TREBALL. RÈGIM ESPECIAL TREBALLADORS AUTÒNOMS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Instamaps"/>
      <sheetName val="Empreses"/>
      <sheetName val="Assalariats"/>
      <sheetName val="Autònoms"/>
      <sheetName val="BL_muni_4T21"/>
      <sheetName val="Var_3T2015-2021"/>
    </sheetNames>
    <sheetDataSet>
      <sheetData sheetId="0"/>
      <sheetData sheetId="1">
        <row r="4">
          <cell r="A4" t="str">
            <v>08001</v>
          </cell>
          <cell r="B4" t="str">
            <v>Abrera</v>
          </cell>
        </row>
        <row r="5">
          <cell r="A5" t="str">
            <v>08020</v>
          </cell>
          <cell r="B5" t="str">
            <v>Begues</v>
          </cell>
        </row>
        <row r="6">
          <cell r="A6" t="str">
            <v>08056</v>
          </cell>
          <cell r="B6" t="str">
            <v>Castelldefels</v>
          </cell>
        </row>
        <row r="7">
          <cell r="A7" t="str">
            <v>08066</v>
          </cell>
          <cell r="B7" t="str">
            <v>Castellví de Rosanes</v>
          </cell>
        </row>
        <row r="8">
          <cell r="A8" t="str">
            <v>08068</v>
          </cell>
          <cell r="B8" t="str">
            <v>Cervelló</v>
          </cell>
        </row>
        <row r="9">
          <cell r="A9" t="str">
            <v>08069</v>
          </cell>
          <cell r="B9" t="str">
            <v>Collbató</v>
          </cell>
        </row>
        <row r="10">
          <cell r="A10" t="str">
            <v>08072</v>
          </cell>
          <cell r="B10" t="str">
            <v>Corbera de Llobregat</v>
          </cell>
        </row>
        <row r="11">
          <cell r="A11" t="str">
            <v>08073</v>
          </cell>
          <cell r="B11" t="str">
            <v>Cornellà de Llobregat</v>
          </cell>
        </row>
        <row r="12">
          <cell r="A12" t="str">
            <v>08158</v>
          </cell>
          <cell r="B12" t="str">
            <v>El Papiol</v>
          </cell>
        </row>
        <row r="13">
          <cell r="A13" t="str">
            <v>08169</v>
          </cell>
          <cell r="B13" t="str">
            <v>El Prat de Llobregat</v>
          </cell>
        </row>
        <row r="14">
          <cell r="A14" t="str">
            <v>08076</v>
          </cell>
          <cell r="B14" t="str">
            <v>Esparreguera</v>
          </cell>
        </row>
        <row r="15">
          <cell r="A15" t="str">
            <v>08077</v>
          </cell>
          <cell r="B15" t="str">
            <v>Esplugues de Llobregat</v>
          </cell>
        </row>
        <row r="16">
          <cell r="A16" t="str">
            <v>08089</v>
          </cell>
          <cell r="B16" t="str">
            <v>Gavà</v>
          </cell>
        </row>
        <row r="17">
          <cell r="A17" t="str">
            <v>08905</v>
          </cell>
          <cell r="B17" t="str">
            <v>La Palma de Cervelló</v>
          </cell>
        </row>
        <row r="18">
          <cell r="A18" t="str">
            <v>08114</v>
          </cell>
          <cell r="B18" t="str">
            <v>Martorell</v>
          </cell>
        </row>
        <row r="19">
          <cell r="A19" t="str">
            <v>08123</v>
          </cell>
          <cell r="B19" t="str">
            <v>Molins de Rei</v>
          </cell>
        </row>
        <row r="20">
          <cell r="A20" t="str">
            <v>08147</v>
          </cell>
          <cell r="B20" t="str">
            <v>Olesa de Montserrat</v>
          </cell>
        </row>
        <row r="21">
          <cell r="A21" t="str">
            <v>08157</v>
          </cell>
          <cell r="B21" t="str">
            <v>Pallejà</v>
          </cell>
        </row>
        <row r="22">
          <cell r="A22" t="str">
            <v>08196</v>
          </cell>
          <cell r="B22" t="str">
            <v>Sant Andreu de la Barca</v>
          </cell>
        </row>
        <row r="23">
          <cell r="A23" t="str">
            <v>08200</v>
          </cell>
          <cell r="B23" t="str">
            <v>Sant Boi de Llobregat</v>
          </cell>
        </row>
        <row r="24">
          <cell r="A24" t="str">
            <v>08204</v>
          </cell>
          <cell r="B24" t="str">
            <v>Sant Climent de Llobregat</v>
          </cell>
        </row>
        <row r="25">
          <cell r="A25" t="str">
            <v>08208</v>
          </cell>
          <cell r="B25" t="str">
            <v>Sant Esteve Sesrovires</v>
          </cell>
        </row>
        <row r="26">
          <cell r="A26" t="str">
            <v>08211</v>
          </cell>
          <cell r="B26" t="str">
            <v>Sant Feliu de Llobregat</v>
          </cell>
        </row>
        <row r="27">
          <cell r="A27" t="str">
            <v>08217</v>
          </cell>
          <cell r="B27" t="str">
            <v>Sant Joan Despí</v>
          </cell>
        </row>
        <row r="28">
          <cell r="A28" t="str">
            <v>08221</v>
          </cell>
          <cell r="B28" t="str">
            <v>Sant Just Desvern</v>
          </cell>
        </row>
        <row r="29">
          <cell r="A29" t="str">
            <v>08263</v>
          </cell>
          <cell r="B29" t="str">
            <v>Sant Vicenç dels Horts</v>
          </cell>
        </row>
        <row r="30">
          <cell r="A30" t="str">
            <v>08244</v>
          </cell>
          <cell r="B30" t="str">
            <v>Santa Coloma de Cervelló</v>
          </cell>
        </row>
        <row r="31">
          <cell r="A31" t="str">
            <v>08289</v>
          </cell>
          <cell r="B31" t="str">
            <v>Torrelles de Llobregat</v>
          </cell>
        </row>
        <row r="32">
          <cell r="A32" t="str">
            <v>08295</v>
          </cell>
          <cell r="B32" t="str">
            <v>Vallirana</v>
          </cell>
        </row>
        <row r="33">
          <cell r="A33" t="str">
            <v>08301</v>
          </cell>
          <cell r="B33" t="str">
            <v>Viladecans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topLeftCell="A19" workbookViewId="0">
      <selection activeCell="B35" sqref="B35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223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290</v>
      </c>
      <c r="B12" s="1" t="s">
        <v>291</v>
      </c>
    </row>
    <row r="13" spans="1:11" x14ac:dyDescent="0.25">
      <c r="A13" s="2" t="s">
        <v>289</v>
      </c>
      <c r="B13" s="1" t="str">
        <f>[1]TG!A7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310</v>
      </c>
      <c r="B34" s="1" t="s">
        <v>313</v>
      </c>
    </row>
    <row r="35" spans="1:2" x14ac:dyDescent="0.25">
      <c r="A35" s="2" t="s">
        <v>312</v>
      </c>
      <c r="B35" s="1" t="s">
        <v>311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224</v>
      </c>
    </row>
    <row r="46" spans="1:2" ht="15.75" x14ac:dyDescent="0.25">
      <c r="A46" s="8"/>
    </row>
    <row r="47" spans="1:2" x14ac:dyDescent="0.25">
      <c r="A47" s="2" t="s">
        <v>235</v>
      </c>
      <c r="B47" s="1" t="s">
        <v>236</v>
      </c>
    </row>
    <row r="48" spans="1:2" x14ac:dyDescent="0.25">
      <c r="A48" s="2" t="s">
        <v>237</v>
      </c>
      <c r="B48" s="1" t="s">
        <v>238</v>
      </c>
    </row>
    <row r="49" spans="1:2" x14ac:dyDescent="0.25">
      <c r="A49" s="2" t="s">
        <v>250</v>
      </c>
      <c r="B49" s="1" t="s">
        <v>251</v>
      </c>
    </row>
    <row r="50" spans="1:2" x14ac:dyDescent="0.25">
      <c r="A50" s="2" t="s">
        <v>260</v>
      </c>
      <c r="B50" s="1" t="s">
        <v>261</v>
      </c>
    </row>
    <row r="51" spans="1:2" x14ac:dyDescent="0.25">
      <c r="A51" s="2" t="s">
        <v>259</v>
      </c>
      <c r="B51" s="1" t="s">
        <v>262</v>
      </c>
    </row>
    <row r="52" spans="1:2" x14ac:dyDescent="0.25">
      <c r="A52" s="2"/>
    </row>
    <row r="53" spans="1:2" ht="15.75" x14ac:dyDescent="0.25">
      <c r="A53" s="8" t="s">
        <v>255</v>
      </c>
    </row>
    <row r="54" spans="1:2" x14ac:dyDescent="0.25">
      <c r="A54" s="2"/>
    </row>
    <row r="55" spans="1:2" x14ac:dyDescent="0.25">
      <c r="A55" s="2" t="s">
        <v>256</v>
      </c>
      <c r="B55" s="1" t="s">
        <v>305</v>
      </c>
    </row>
    <row r="56" spans="1:2" x14ac:dyDescent="0.25">
      <c r="A56" s="2" t="s">
        <v>306</v>
      </c>
      <c r="B56" s="1" t="s">
        <v>257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workbookViewId="0">
      <selection activeCell="I24" sqref="I24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">
        <v>200</v>
      </c>
    </row>
    <row r="5" spans="1:9" x14ac:dyDescent="0.25">
      <c r="A5" s="32" t="s">
        <v>290</v>
      </c>
      <c r="C5" s="32" t="str">
        <f>Índex!A7</f>
        <v>2n trimestre 2022</v>
      </c>
    </row>
    <row r="6" spans="1:9" x14ac:dyDescent="0.25">
      <c r="A6" s="32"/>
      <c r="C6" s="32"/>
    </row>
    <row r="7" spans="1:9" ht="22.5" customHeight="1" thickBot="1" x14ac:dyDescent="0.3">
      <c r="A7" s="163" t="s">
        <v>199</v>
      </c>
      <c r="B7" s="34"/>
      <c r="C7" s="34"/>
      <c r="D7" s="34"/>
      <c r="E7" s="34"/>
      <c r="F7" s="34"/>
      <c r="G7" s="34"/>
      <c r="H7" s="34"/>
      <c r="I7" s="34"/>
    </row>
    <row r="30" spans="1:5" x14ac:dyDescent="0.25">
      <c r="A30" s="46" t="s">
        <v>34</v>
      </c>
    </row>
    <row r="31" spans="1:5" x14ac:dyDescent="0.25">
      <c r="A31" s="46"/>
    </row>
    <row r="32" spans="1:5" ht="30" x14ac:dyDescent="0.25">
      <c r="B32" s="164" t="s">
        <v>33</v>
      </c>
      <c r="C32" s="169" t="s">
        <v>198</v>
      </c>
      <c r="D32" s="164" t="s">
        <v>36</v>
      </c>
      <c r="E32" s="164" t="s">
        <v>38</v>
      </c>
    </row>
    <row r="33" spans="1:8" x14ac:dyDescent="0.25">
      <c r="A33" s="165" t="s">
        <v>29</v>
      </c>
      <c r="B33" s="49">
        <v>2.8636884306987398E-3</v>
      </c>
      <c r="C33" s="49">
        <v>3.7499610191162255E-2</v>
      </c>
      <c r="D33" s="49">
        <v>4.4218312969233037E-2</v>
      </c>
      <c r="E33" s="49">
        <v>2.0429009193054137E-4</v>
      </c>
      <c r="G33" s="80"/>
      <c r="H33" s="80"/>
    </row>
    <row r="34" spans="1:8" x14ac:dyDescent="0.25">
      <c r="A34" s="165" t="s">
        <v>30</v>
      </c>
      <c r="B34" s="49">
        <v>1.868871979013563E-2</v>
      </c>
      <c r="C34" s="166">
        <v>4.9500020599504438E-2</v>
      </c>
      <c r="D34" s="166">
        <v>5.6392660104310356E-2</v>
      </c>
      <c r="E34" s="49">
        <v>4.7412595431631033E-3</v>
      </c>
      <c r="G34" s="80"/>
      <c r="H34" s="80"/>
    </row>
    <row r="35" spans="1:8" x14ac:dyDescent="0.25">
      <c r="A35" s="165" t="s">
        <v>31</v>
      </c>
      <c r="B35" s="49">
        <v>1.1291151773643824E-2</v>
      </c>
      <c r="C35" s="166">
        <v>4.2283582451552587E-2</v>
      </c>
      <c r="D35" s="166">
        <v>4.9357484229631134E-2</v>
      </c>
      <c r="E35" s="49">
        <v>2.8280953140636103E-3</v>
      </c>
      <c r="G35" s="80"/>
      <c r="H35" s="80"/>
    </row>
    <row r="36" spans="1:8" x14ac:dyDescent="0.25">
      <c r="A36" s="165" t="s">
        <v>32</v>
      </c>
      <c r="B36" s="167">
        <v>1.2151981657386178E-2</v>
      </c>
      <c r="C36" s="166">
        <v>4.1857995189454288E-2</v>
      </c>
      <c r="D36" s="166">
        <v>4.9720288823857747E-2</v>
      </c>
      <c r="E36" s="49">
        <v>2.3225366763513756E-3</v>
      </c>
      <c r="G36" s="80"/>
      <c r="H36" s="80"/>
    </row>
    <row r="62" spans="1:5" x14ac:dyDescent="0.25">
      <c r="A62" s="46" t="s">
        <v>34</v>
      </c>
    </row>
    <row r="63" spans="1:5" x14ac:dyDescent="0.25">
      <c r="A63" s="46"/>
    </row>
    <row r="64" spans="1:5" ht="30" x14ac:dyDescent="0.25">
      <c r="B64" s="164" t="s">
        <v>33</v>
      </c>
      <c r="C64" s="169" t="s">
        <v>198</v>
      </c>
      <c r="D64" s="164" t="s">
        <v>36</v>
      </c>
      <c r="E64" s="164" t="s">
        <v>38</v>
      </c>
    </row>
    <row r="65" spans="1:5" x14ac:dyDescent="0.25">
      <c r="A65" s="165" t="s">
        <v>58</v>
      </c>
      <c r="B65" s="49">
        <v>2.8636884306987398E-3</v>
      </c>
      <c r="C65" s="168">
        <v>3.7499610191162255E-2</v>
      </c>
      <c r="D65" s="168">
        <v>4.4218312969233037E-2</v>
      </c>
      <c r="E65" s="49">
        <v>2.0429009193054137E-4</v>
      </c>
    </row>
    <row r="66" spans="1:5" x14ac:dyDescent="0.25">
      <c r="A66" s="165" t="s">
        <v>201</v>
      </c>
      <c r="B66" s="49">
        <v>-6.4303526897043106E-2</v>
      </c>
      <c r="C66" s="166">
        <v>6.5046610495044427E-2</v>
      </c>
      <c r="D66" s="166">
        <v>8.3520453365105551E-2</v>
      </c>
      <c r="E66" s="49">
        <v>-3.0725372188786824E-2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topLeftCell="A4" workbookViewId="0">
      <selection activeCell="A8" sqref="A8:F37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7" width="11.42578125" style="1"/>
    <col min="8" max="8" width="11.42578125" style="1" hidden="1" customWidth="1"/>
    <col min="9" max="16384" width="11.42578125" style="1"/>
  </cols>
  <sheetData>
    <row r="1" spans="1:8" x14ac:dyDescent="0.25">
      <c r="A1" s="2" t="s">
        <v>28</v>
      </c>
    </row>
    <row r="2" spans="1:8" x14ac:dyDescent="0.25">
      <c r="D2" s="80">
        <f>B20+B30</f>
        <v>332695</v>
      </c>
    </row>
    <row r="3" spans="1:8" ht="18.75" x14ac:dyDescent="0.3">
      <c r="A3" s="31" t="str">
        <f>[2]GG!A3</f>
        <v>EMPRESES, LLOCS DE TREBALL, RGSS I RETA</v>
      </c>
      <c r="D3" s="80">
        <f>B25+B35</f>
        <v>1783174</v>
      </c>
    </row>
    <row r="4" spans="1:8" ht="18.75" x14ac:dyDescent="0.3">
      <c r="A4" s="31"/>
    </row>
    <row r="5" spans="1:8" x14ac:dyDescent="0.25">
      <c r="A5" s="32" t="s">
        <v>289</v>
      </c>
      <c r="B5" s="32" t="s">
        <v>223</v>
      </c>
    </row>
    <row r="6" spans="1:8" x14ac:dyDescent="0.25">
      <c r="A6" s="32"/>
      <c r="B6" s="32"/>
    </row>
    <row r="7" spans="1:8" ht="15.75" thickBot="1" x14ac:dyDescent="0.3">
      <c r="A7" s="33" t="s">
        <v>288</v>
      </c>
      <c r="B7" s="34"/>
      <c r="C7" s="34"/>
      <c r="D7" s="34"/>
      <c r="E7" s="34"/>
      <c r="F7" s="34"/>
      <c r="H7" s="161" t="s">
        <v>287</v>
      </c>
    </row>
    <row r="8" spans="1:8" x14ac:dyDescent="0.25">
      <c r="B8" s="231" t="s">
        <v>55</v>
      </c>
      <c r="C8" s="231" t="s">
        <v>282</v>
      </c>
      <c r="D8" s="231" t="s">
        <v>281</v>
      </c>
      <c r="E8" s="232" t="s">
        <v>280</v>
      </c>
      <c r="F8" s="232"/>
      <c r="H8" s="161" t="s">
        <v>286</v>
      </c>
    </row>
    <row r="9" spans="1:8" x14ac:dyDescent="0.25">
      <c r="A9" s="159" t="s">
        <v>285</v>
      </c>
      <c r="B9" s="229"/>
      <c r="C9" s="229"/>
      <c r="D9" s="229"/>
      <c r="E9" s="158" t="s">
        <v>55</v>
      </c>
      <c r="F9" s="158" t="s">
        <v>56</v>
      </c>
      <c r="H9" s="1" t="s">
        <v>284</v>
      </c>
    </row>
    <row r="10" spans="1:8" x14ac:dyDescent="0.25">
      <c r="A10" s="32" t="s">
        <v>107</v>
      </c>
      <c r="B10" s="224">
        <v>21007</v>
      </c>
      <c r="C10" s="225">
        <f>B10/$B$16</f>
        <v>0.13686055299298985</v>
      </c>
      <c r="D10" s="225">
        <f>B10/$B$17</f>
        <v>8.4977023397301052E-2</v>
      </c>
      <c r="E10" s="157">
        <f t="shared" ref="E10:E17" si="0">B10-H10</f>
        <v>-5</v>
      </c>
      <c r="F10" s="147">
        <f t="shared" ref="F10:F17" si="1">E10/H10</f>
        <v>-2.379592613744527E-4</v>
      </c>
      <c r="H10" s="80">
        <v>21012</v>
      </c>
    </row>
    <row r="11" spans="1:8" x14ac:dyDescent="0.25">
      <c r="A11" s="1" t="s">
        <v>279</v>
      </c>
      <c r="B11" s="157">
        <v>83128</v>
      </c>
      <c r="C11" s="147">
        <f>B11/$B$16</f>
        <v>0.54157871420008863</v>
      </c>
      <c r="D11" s="147">
        <f>B11/$B$17</f>
        <v>0.3362674347108508</v>
      </c>
      <c r="E11" s="157">
        <f t="shared" si="0"/>
        <v>617</v>
      </c>
      <c r="F11" s="147">
        <f t="shared" si="1"/>
        <v>7.4777908400092113E-3</v>
      </c>
      <c r="H11" s="80">
        <v>82511</v>
      </c>
    </row>
    <row r="12" spans="1:8" x14ac:dyDescent="0.25">
      <c r="A12" s="1" t="s">
        <v>278</v>
      </c>
      <c r="B12" s="157">
        <v>12227</v>
      </c>
      <c r="C12" s="147">
        <f>B12/$B$16</f>
        <v>7.9658874729627599E-2</v>
      </c>
      <c r="D12" s="147">
        <f>B12/$B$17</f>
        <v>4.9460373450697391E-2</v>
      </c>
      <c r="E12" s="157">
        <f t="shared" si="0"/>
        <v>333</v>
      </c>
      <c r="F12" s="147">
        <f t="shared" si="1"/>
        <v>2.7997309567849335E-2</v>
      </c>
      <c r="H12" s="80">
        <v>11894</v>
      </c>
    </row>
    <row r="13" spans="1:8" x14ac:dyDescent="0.25">
      <c r="A13" s="1" t="s">
        <v>277</v>
      </c>
      <c r="B13" s="157">
        <v>25294</v>
      </c>
      <c r="C13" s="147">
        <f>B13/$B$16</f>
        <v>0.164790347379668</v>
      </c>
      <c r="D13" s="147">
        <f>B13/$B$17</f>
        <v>0.10231869518785799</v>
      </c>
      <c r="E13" s="157">
        <f t="shared" si="0"/>
        <v>-76</v>
      </c>
      <c r="F13" s="147">
        <f t="shared" si="1"/>
        <v>-2.9956641702798582E-3</v>
      </c>
      <c r="H13" s="80">
        <v>25370</v>
      </c>
    </row>
    <row r="14" spans="1:8" x14ac:dyDescent="0.25">
      <c r="A14" s="51" t="s">
        <v>276</v>
      </c>
      <c r="B14" s="154">
        <v>11836</v>
      </c>
      <c r="C14" s="153">
        <f>B14/$B$16</f>
        <v>7.7111510697625937E-2</v>
      </c>
      <c r="D14" s="153">
        <f>B14/$B$17</f>
        <v>4.7878709426879391E-2</v>
      </c>
      <c r="E14" s="154">
        <f t="shared" si="0"/>
        <v>-41</v>
      </c>
      <c r="F14" s="153">
        <f t="shared" si="1"/>
        <v>-3.4520501810221438E-3</v>
      </c>
      <c r="H14" s="152">
        <v>11877</v>
      </c>
    </row>
    <row r="15" spans="1:8" x14ac:dyDescent="0.25">
      <c r="A15" s="1" t="s">
        <v>275</v>
      </c>
      <c r="B15" s="157">
        <v>110106</v>
      </c>
      <c r="C15" s="148" t="s">
        <v>189</v>
      </c>
      <c r="D15" s="147">
        <f>B15/B16</f>
        <v>0.71734031741067938</v>
      </c>
      <c r="E15" s="157">
        <f t="shared" si="0"/>
        <v>599</v>
      </c>
      <c r="F15" s="156">
        <f t="shared" si="1"/>
        <v>5.4699699562585037E-3</v>
      </c>
      <c r="H15" s="80">
        <v>109507</v>
      </c>
    </row>
    <row r="16" spans="1:8" x14ac:dyDescent="0.25">
      <c r="A16" s="1" t="s">
        <v>274</v>
      </c>
      <c r="B16" s="157">
        <v>153492</v>
      </c>
      <c r="C16" s="148" t="s">
        <v>189</v>
      </c>
      <c r="D16" s="147">
        <f>B16/B17</f>
        <v>0.62090223617358664</v>
      </c>
      <c r="E16" s="157">
        <f t="shared" si="0"/>
        <v>828</v>
      </c>
      <c r="F16" s="156">
        <f t="shared" si="1"/>
        <v>5.4236755227165543E-3</v>
      </c>
      <c r="H16" s="80">
        <v>152664</v>
      </c>
    </row>
    <row r="17" spans="1:9" ht="15.75" thickBot="1" x14ac:dyDescent="0.3">
      <c r="A17" s="51" t="s">
        <v>32</v>
      </c>
      <c r="B17" s="154">
        <v>247208</v>
      </c>
      <c r="C17" s="155" t="s">
        <v>189</v>
      </c>
      <c r="D17" s="155" t="s">
        <v>189</v>
      </c>
      <c r="E17" s="154">
        <f t="shared" si="0"/>
        <v>3819</v>
      </c>
      <c r="F17" s="153">
        <f t="shared" si="1"/>
        <v>1.5690930978803478E-2</v>
      </c>
      <c r="H17" s="152">
        <v>243389</v>
      </c>
    </row>
    <row r="18" spans="1:9" ht="15" customHeight="1" x14ac:dyDescent="0.25">
      <c r="A18" s="160"/>
      <c r="B18" s="228" t="s">
        <v>55</v>
      </c>
      <c r="C18" s="228" t="s">
        <v>282</v>
      </c>
      <c r="D18" s="228" t="s">
        <v>281</v>
      </c>
      <c r="E18" s="230" t="s">
        <v>280</v>
      </c>
      <c r="F18" s="230"/>
    </row>
    <row r="19" spans="1:9" x14ac:dyDescent="0.25">
      <c r="A19" s="159" t="s">
        <v>283</v>
      </c>
      <c r="B19" s="229"/>
      <c r="C19" s="229"/>
      <c r="D19" s="229"/>
      <c r="E19" s="178" t="s">
        <v>55</v>
      </c>
      <c r="F19" s="178" t="s">
        <v>56</v>
      </c>
      <c r="I19" s="80"/>
    </row>
    <row r="20" spans="1:9" x14ac:dyDescent="0.25">
      <c r="A20" s="32" t="s">
        <v>107</v>
      </c>
      <c r="B20" s="224">
        <v>283735</v>
      </c>
      <c r="C20" s="225">
        <f>B20/$B$26</f>
        <v>0.14054427564480418</v>
      </c>
      <c r="D20" s="225">
        <f t="shared" ref="D20:D26" si="2">B20/$B$27</f>
        <v>9.6403901888766949E-2</v>
      </c>
      <c r="E20" s="157">
        <f t="shared" ref="E20:E27" si="3">B20-H20</f>
        <v>-4016</v>
      </c>
      <c r="F20" s="147">
        <f t="shared" ref="F20:F27" si="4">E20/H20</f>
        <v>-1.3956511011256259E-2</v>
      </c>
      <c r="H20" s="80">
        <v>287751</v>
      </c>
      <c r="I20" s="80"/>
    </row>
    <row r="21" spans="1:9" x14ac:dyDescent="0.25">
      <c r="A21" s="1" t="s">
        <v>279</v>
      </c>
      <c r="B21" s="157">
        <v>1165475</v>
      </c>
      <c r="C21" s="147">
        <f>B21/$B$26</f>
        <v>0.57730219978898667</v>
      </c>
      <c r="D21" s="147">
        <f t="shared" si="2"/>
        <v>0.39599040496875837</v>
      </c>
      <c r="E21" s="157">
        <f t="shared" si="3"/>
        <v>15292</v>
      </c>
      <c r="F21" s="147">
        <f t="shared" si="4"/>
        <v>1.3295275621357645E-2</v>
      </c>
      <c r="H21" s="80">
        <v>1150183</v>
      </c>
      <c r="I21" s="80"/>
    </row>
    <row r="22" spans="1:9" x14ac:dyDescent="0.25">
      <c r="A22" s="1" t="s">
        <v>278</v>
      </c>
      <c r="B22" s="157">
        <v>108300</v>
      </c>
      <c r="C22" s="147">
        <f>B22/$B$26</f>
        <v>5.3644932956217216E-2</v>
      </c>
      <c r="D22" s="147">
        <f t="shared" si="2"/>
        <v>3.6796808904623897E-2</v>
      </c>
      <c r="E22" s="157">
        <f t="shared" si="3"/>
        <v>4999</v>
      </c>
      <c r="F22" s="147">
        <f t="shared" si="4"/>
        <v>4.8392561543450695E-2</v>
      </c>
      <c r="H22" s="80">
        <v>103301</v>
      </c>
      <c r="I22" s="80"/>
    </row>
    <row r="23" spans="1:9" x14ac:dyDescent="0.25">
      <c r="A23" s="1" t="s">
        <v>277</v>
      </c>
      <c r="B23" s="157">
        <v>335200</v>
      </c>
      <c r="C23" s="147">
        <f>B23/$B$26</f>
        <v>0.16603676386818109</v>
      </c>
      <c r="D23" s="147">
        <f t="shared" si="2"/>
        <v>0.11389003088485623</v>
      </c>
      <c r="E23" s="157">
        <f t="shared" si="3"/>
        <v>221</v>
      </c>
      <c r="F23" s="147">
        <f t="shared" si="4"/>
        <v>6.5974284955176298E-4</v>
      </c>
      <c r="H23" s="80">
        <v>334979</v>
      </c>
    </row>
    <row r="24" spans="1:9" x14ac:dyDescent="0.25">
      <c r="A24" s="51" t="s">
        <v>276</v>
      </c>
      <c r="B24" s="154">
        <v>125110</v>
      </c>
      <c r="C24" s="153">
        <f>B24/$B$26</f>
        <v>6.1971537970012334E-2</v>
      </c>
      <c r="D24" s="153">
        <f t="shared" si="2"/>
        <v>4.2508298818628769E-2</v>
      </c>
      <c r="E24" s="154">
        <f t="shared" si="3"/>
        <v>87</v>
      </c>
      <c r="F24" s="153">
        <f t="shared" si="4"/>
        <v>6.9587195955944105E-4</v>
      </c>
      <c r="H24" s="152">
        <v>125023</v>
      </c>
    </row>
    <row r="25" spans="1:9" x14ac:dyDescent="0.25">
      <c r="A25" s="1" t="s">
        <v>275</v>
      </c>
      <c r="B25" s="157">
        <v>1555366</v>
      </c>
      <c r="C25" s="148" t="s">
        <v>189</v>
      </c>
      <c r="D25" s="147">
        <f t="shared" si="2"/>
        <v>0.52846265446675211</v>
      </c>
      <c r="E25" s="157">
        <f t="shared" si="3"/>
        <v>15438</v>
      </c>
      <c r="F25" s="156">
        <f t="shared" si="4"/>
        <v>1.0025144032708024E-2</v>
      </c>
      <c r="H25" s="80">
        <v>1539928</v>
      </c>
    </row>
    <row r="26" spans="1:9" x14ac:dyDescent="0.25">
      <c r="A26" s="1" t="s">
        <v>274</v>
      </c>
      <c r="B26" s="157">
        <v>2018830</v>
      </c>
      <c r="C26" s="148" t="s">
        <v>189</v>
      </c>
      <c r="D26" s="147">
        <f t="shared" si="2"/>
        <v>0.6859326105348279</v>
      </c>
      <c r="E26" s="157">
        <f t="shared" si="3"/>
        <v>17593</v>
      </c>
      <c r="F26" s="156">
        <f t="shared" si="4"/>
        <v>8.7910627277029158E-3</v>
      </c>
      <c r="H26" s="80">
        <v>2001237</v>
      </c>
    </row>
    <row r="27" spans="1:9" ht="15.75" thickBot="1" x14ac:dyDescent="0.3">
      <c r="A27" s="51" t="s">
        <v>32</v>
      </c>
      <c r="B27" s="154">
        <v>2943190</v>
      </c>
      <c r="C27" s="155" t="s">
        <v>189</v>
      </c>
      <c r="D27" s="155" t="s">
        <v>189</v>
      </c>
      <c r="E27" s="154">
        <f t="shared" si="3"/>
        <v>70362</v>
      </c>
      <c r="F27" s="153">
        <f t="shared" si="4"/>
        <v>2.4492242487193804E-2</v>
      </c>
      <c r="H27" s="152">
        <v>2872828</v>
      </c>
    </row>
    <row r="28" spans="1:9" ht="15" customHeight="1" x14ac:dyDescent="0.25">
      <c r="A28" s="160"/>
      <c r="B28" s="228" t="s">
        <v>55</v>
      </c>
      <c r="C28" s="228" t="s">
        <v>282</v>
      </c>
      <c r="D28" s="228" t="s">
        <v>281</v>
      </c>
      <c r="E28" s="230" t="s">
        <v>280</v>
      </c>
      <c r="F28" s="230"/>
    </row>
    <row r="29" spans="1:9" x14ac:dyDescent="0.25">
      <c r="A29" s="159" t="s">
        <v>292</v>
      </c>
      <c r="B29" s="229"/>
      <c r="C29" s="229"/>
      <c r="D29" s="229"/>
      <c r="E29" s="178" t="s">
        <v>55</v>
      </c>
      <c r="F29" s="178" t="s">
        <v>56</v>
      </c>
    </row>
    <row r="30" spans="1:9" x14ac:dyDescent="0.25">
      <c r="A30" s="32" t="s">
        <v>107</v>
      </c>
      <c r="B30" s="224">
        <v>48960</v>
      </c>
      <c r="C30" s="225">
        <f>B30/$B$36</f>
        <v>0.14146200520080901</v>
      </c>
      <c r="D30" s="225">
        <f t="shared" ref="D30:D36" si="5">B30/$B$37</f>
        <v>8.7604562737642583E-2</v>
      </c>
      <c r="E30" s="157">
        <f t="shared" ref="E30:E37" si="6">B30-H30</f>
        <v>-1799</v>
      </c>
      <c r="F30" s="147">
        <f t="shared" ref="F30:F37" si="7">E30/H30</f>
        <v>-3.5441990582950805E-2</v>
      </c>
      <c r="H30" s="80">
        <v>50759</v>
      </c>
    </row>
    <row r="31" spans="1:9" x14ac:dyDescent="0.25">
      <c r="A31" s="1" t="s">
        <v>279</v>
      </c>
      <c r="B31" s="157">
        <v>172370</v>
      </c>
      <c r="C31" s="147">
        <f>B31/$B$36</f>
        <v>0.49803524992776654</v>
      </c>
      <c r="D31" s="147">
        <f t="shared" si="5"/>
        <v>0.30842317154998883</v>
      </c>
      <c r="E31" s="157">
        <f t="shared" si="6"/>
        <v>11559</v>
      </c>
      <c r="F31" s="147">
        <f t="shared" si="7"/>
        <v>7.1879411234306106E-2</v>
      </c>
      <c r="H31" s="80">
        <v>160811</v>
      </c>
    </row>
    <row r="32" spans="1:9" x14ac:dyDescent="0.25">
      <c r="A32" s="1" t="s">
        <v>278</v>
      </c>
      <c r="B32" s="157">
        <v>33905</v>
      </c>
      <c r="C32" s="147">
        <f>B32/$B$36</f>
        <v>9.7963016469228545E-2</v>
      </c>
      <c r="D32" s="147">
        <f t="shared" si="5"/>
        <v>6.0666517557593377E-2</v>
      </c>
      <c r="E32" s="157">
        <f t="shared" si="6"/>
        <v>-2833</v>
      </c>
      <c r="F32" s="147">
        <f t="shared" si="7"/>
        <v>-7.7113615330175841E-2</v>
      </c>
      <c r="H32" s="80">
        <v>36738</v>
      </c>
    </row>
    <row r="33" spans="1:8" x14ac:dyDescent="0.25">
      <c r="A33" s="1" t="s">
        <v>277</v>
      </c>
      <c r="B33" s="157">
        <v>61145</v>
      </c>
      <c r="C33" s="147">
        <f>B33/$B$36</f>
        <v>0.17666859289222767</v>
      </c>
      <c r="D33" s="147">
        <f t="shared" si="5"/>
        <v>0.10940729143368375</v>
      </c>
      <c r="E33" s="157">
        <f t="shared" si="6"/>
        <v>-973</v>
      </c>
      <c r="F33" s="147">
        <f t="shared" si="7"/>
        <v>-1.5663736759071446E-2</v>
      </c>
      <c r="H33" s="80">
        <v>62118</v>
      </c>
    </row>
    <row r="34" spans="1:8" x14ac:dyDescent="0.25">
      <c r="A34" s="51" t="s">
        <v>276</v>
      </c>
      <c r="B34" s="154">
        <v>29350</v>
      </c>
      <c r="C34" s="153">
        <f>B34/$B$36</f>
        <v>8.4802080323605894E-2</v>
      </c>
      <c r="D34" s="153">
        <f t="shared" si="5"/>
        <v>5.2516215611719971E-2</v>
      </c>
      <c r="E34" s="154">
        <f t="shared" si="6"/>
        <v>-738</v>
      </c>
      <c r="F34" s="153">
        <f t="shared" si="7"/>
        <v>-2.4528051050252592E-2</v>
      </c>
      <c r="H34" s="152">
        <v>30088</v>
      </c>
    </row>
    <row r="35" spans="1:8" x14ac:dyDescent="0.25">
      <c r="A35" s="1" t="s">
        <v>275</v>
      </c>
      <c r="B35" s="157">
        <v>227808</v>
      </c>
      <c r="C35" s="148" t="s">
        <v>189</v>
      </c>
      <c r="D35" s="147">
        <f t="shared" si="5"/>
        <v>0.40761887720867812</v>
      </c>
      <c r="E35" s="157">
        <f t="shared" si="6"/>
        <v>701</v>
      </c>
      <c r="F35" s="156">
        <f t="shared" si="7"/>
        <v>3.0866507857529712E-3</v>
      </c>
      <c r="H35" s="80">
        <v>227107</v>
      </c>
    </row>
    <row r="36" spans="1:8" x14ac:dyDescent="0.25">
      <c r="A36" s="1" t="s">
        <v>274</v>
      </c>
      <c r="B36" s="157">
        <v>346100</v>
      </c>
      <c r="C36" s="148" t="s">
        <v>189</v>
      </c>
      <c r="D36" s="147">
        <f t="shared" si="5"/>
        <v>0.61927980317602327</v>
      </c>
      <c r="E36" s="157">
        <f t="shared" si="6"/>
        <v>5586</v>
      </c>
      <c r="F36" s="156">
        <f t="shared" si="7"/>
        <v>1.6404611851495093E-2</v>
      </c>
      <c r="H36" s="80">
        <v>340514</v>
      </c>
    </row>
    <row r="37" spans="1:8" x14ac:dyDescent="0.25">
      <c r="A37" s="51" t="s">
        <v>32</v>
      </c>
      <c r="B37" s="154">
        <v>558875</v>
      </c>
      <c r="C37" s="155" t="s">
        <v>189</v>
      </c>
      <c r="D37" s="155" t="s">
        <v>189</v>
      </c>
      <c r="E37" s="154">
        <f t="shared" si="6"/>
        <v>2832</v>
      </c>
      <c r="F37" s="153">
        <f t="shared" si="7"/>
        <v>5.0931312866091295E-3</v>
      </c>
      <c r="H37" s="152">
        <v>556043</v>
      </c>
    </row>
    <row r="38" spans="1:8" x14ac:dyDescent="0.25">
      <c r="A38" s="184" t="s">
        <v>294</v>
      </c>
    </row>
    <row r="41" spans="1:8" x14ac:dyDescent="0.25">
      <c r="B41" s="80">
        <f>B37+B27</f>
        <v>3502065</v>
      </c>
    </row>
  </sheetData>
  <mergeCells count="12"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topLeftCell="A13" workbookViewId="0">
      <selection activeCell="I20" sqref="I20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1" t="s">
        <v>267</v>
      </c>
    </row>
    <row r="3" spans="1:9" ht="18.75" x14ac:dyDescent="0.3">
      <c r="A3" s="31" t="s">
        <v>3</v>
      </c>
    </row>
    <row r="5" spans="1:9" x14ac:dyDescent="0.25">
      <c r="A5" s="32" t="s">
        <v>4</v>
      </c>
      <c r="C5" s="32" t="str">
        <f>Índex!A7</f>
        <v>2n trimestre 2022</v>
      </c>
    </row>
    <row r="6" spans="1:9" ht="15.75" thickBot="1" x14ac:dyDescent="0.3">
      <c r="A6" s="33" t="s">
        <v>6</v>
      </c>
      <c r="B6" s="34"/>
      <c r="C6" s="34"/>
      <c r="D6" s="34"/>
      <c r="E6" s="34"/>
      <c r="F6" s="34"/>
      <c r="G6" s="34"/>
      <c r="H6" s="34"/>
      <c r="I6" s="34"/>
    </row>
    <row r="29" spans="1:6" x14ac:dyDescent="0.25">
      <c r="A29" s="46" t="s">
        <v>34</v>
      </c>
    </row>
    <row r="30" spans="1:6" x14ac:dyDescent="0.25">
      <c r="A30" s="46"/>
    </row>
    <row r="31" spans="1:6" ht="30" x14ac:dyDescent="0.25">
      <c r="B31" s="164" t="s">
        <v>33</v>
      </c>
      <c r="C31" s="169" t="s">
        <v>203</v>
      </c>
      <c r="D31" s="169" t="s">
        <v>211</v>
      </c>
      <c r="E31" s="169" t="s">
        <v>204</v>
      </c>
      <c r="F31" s="169" t="s">
        <v>205</v>
      </c>
    </row>
    <row r="32" spans="1:6" x14ac:dyDescent="0.25">
      <c r="A32" s="165" t="s">
        <v>29</v>
      </c>
      <c r="B32" s="170">
        <v>21007</v>
      </c>
      <c r="C32" s="49">
        <v>2.8636884306987398E-3</v>
      </c>
      <c r="D32" s="49">
        <v>0.03</v>
      </c>
      <c r="E32" s="49">
        <v>-6.4303526897043106E-2</v>
      </c>
      <c r="F32" s="49">
        <v>-0.12215909090909091</v>
      </c>
    </row>
    <row r="33" spans="1:6" x14ac:dyDescent="0.25">
      <c r="A33" s="165" t="s">
        <v>30</v>
      </c>
      <c r="B33" s="171">
        <v>110106</v>
      </c>
      <c r="C33" s="49">
        <v>1.868871979013563E-2</v>
      </c>
      <c r="D33" s="49">
        <v>2.5173659870059352E-2</v>
      </c>
      <c r="E33" s="49">
        <v>-8.313238889447068E-2</v>
      </c>
      <c r="F33" s="49">
        <v>-0.11503058808317372</v>
      </c>
    </row>
    <row r="34" spans="1:6" x14ac:dyDescent="0.25">
      <c r="A34" s="165" t="s">
        <v>31</v>
      </c>
      <c r="B34" s="171">
        <v>153492</v>
      </c>
      <c r="C34" s="49">
        <v>1.1291151773643824E-2</v>
      </c>
      <c r="D34" s="49">
        <v>3.3513492476612554E-2</v>
      </c>
      <c r="E34" s="49">
        <v>-6.6421166885653637E-2</v>
      </c>
      <c r="F34" s="49">
        <v>-0.128643673635122</v>
      </c>
    </row>
    <row r="35" spans="1:6" x14ac:dyDescent="0.25">
      <c r="A35" s="165" t="s">
        <v>32</v>
      </c>
      <c r="B35" s="171">
        <v>247208</v>
      </c>
      <c r="C35" s="49">
        <v>1.2151981657386178E-2</v>
      </c>
      <c r="D35" s="49">
        <v>3.4862692565304755E-2</v>
      </c>
      <c r="E35" s="49">
        <v>-6.3981886060899787E-2</v>
      </c>
      <c r="F35" s="49">
        <v>-0.13162239442457793</v>
      </c>
    </row>
    <row r="37" spans="1:6" x14ac:dyDescent="0.25">
      <c r="C37" s="172"/>
    </row>
    <row r="38" spans="1:6" x14ac:dyDescent="0.25">
      <c r="C38" s="172"/>
    </row>
    <row r="39" spans="1:6" x14ac:dyDescent="0.25">
      <c r="C39" s="172"/>
    </row>
    <row r="40" spans="1:6" x14ac:dyDescent="0.25">
      <c r="C40" s="172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0"/>
  <sheetViews>
    <sheetView topLeftCell="A5" workbookViewId="0">
      <selection activeCell="E32" sqref="E32:E39"/>
    </sheetView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">
        <v>3</v>
      </c>
    </row>
    <row r="5" spans="1:9" x14ac:dyDescent="0.25">
      <c r="A5" s="32" t="s">
        <v>5</v>
      </c>
      <c r="C5" s="32" t="str">
        <f>Índex!A7</f>
        <v>2n trimestre 2022</v>
      </c>
    </row>
    <row r="6" spans="1:9" ht="15.75" thickBot="1" x14ac:dyDescent="0.3">
      <c r="A6" s="33" t="str">
        <f>Índex!B18</f>
        <v>Variació interanual comptes de cotització. Baix Llobregat.</v>
      </c>
      <c r="B6" s="34"/>
      <c r="C6" s="34"/>
      <c r="D6" s="34"/>
      <c r="E6" s="34"/>
      <c r="F6" s="34"/>
      <c r="G6" s="34"/>
      <c r="H6" s="34"/>
      <c r="I6" s="34"/>
    </row>
    <row r="29" spans="1:5" x14ac:dyDescent="0.25">
      <c r="A29" s="46" t="s">
        <v>34</v>
      </c>
    </row>
    <row r="30" spans="1:5" x14ac:dyDescent="0.25">
      <c r="A30" s="46"/>
    </row>
    <row r="31" spans="1:5" ht="30" x14ac:dyDescent="0.25">
      <c r="B31" s="164" t="s">
        <v>33</v>
      </c>
      <c r="C31" s="169" t="s">
        <v>39</v>
      </c>
    </row>
    <row r="32" spans="1:5" x14ac:dyDescent="0.25">
      <c r="A32" s="173">
        <v>2016</v>
      </c>
      <c r="B32" s="171">
        <v>21504</v>
      </c>
      <c r="C32" s="49">
        <f>(B32-B40)/B40</f>
        <v>1.6305118389337871E-2</v>
      </c>
      <c r="E32" s="80"/>
    </row>
    <row r="33" spans="1:5" x14ac:dyDescent="0.25">
      <c r="A33" s="173">
        <v>2017</v>
      </c>
      <c r="B33" s="171">
        <v>22064</v>
      </c>
      <c r="C33" s="49">
        <f t="shared" ref="C33:C35" si="0">(B33-B32)/B32</f>
        <v>2.6041666666666668E-2</v>
      </c>
      <c r="E33" s="226"/>
    </row>
    <row r="34" spans="1:5" x14ac:dyDescent="0.25">
      <c r="A34" s="173">
        <v>2018</v>
      </c>
      <c r="B34" s="171">
        <v>22319</v>
      </c>
      <c r="C34" s="49">
        <f t="shared" si="0"/>
        <v>1.1557287889775199E-2</v>
      </c>
    </row>
    <row r="35" spans="1:5" x14ac:dyDescent="0.25">
      <c r="A35" s="173">
        <v>2019</v>
      </c>
      <c r="B35" s="171">
        <v>22456</v>
      </c>
      <c r="C35" s="49">
        <f t="shared" si="0"/>
        <v>6.1382678435413776E-3</v>
      </c>
    </row>
    <row r="36" spans="1:5" x14ac:dyDescent="0.25">
      <c r="A36" s="173">
        <v>2020</v>
      </c>
      <c r="B36" s="171">
        <v>20400</v>
      </c>
      <c r="C36" s="49">
        <f>(B36-B35)/B35</f>
        <v>-9.1556822230138932E-2</v>
      </c>
      <c r="D36" s="80"/>
    </row>
    <row r="37" spans="1:5" x14ac:dyDescent="0.25">
      <c r="A37" s="173">
        <v>2021</v>
      </c>
      <c r="B37" s="170">
        <v>20952</v>
      </c>
      <c r="C37" s="49">
        <f t="shared" ref="C37:C38" si="1">(B37-B36)/B36</f>
        <v>2.7058823529411764E-2</v>
      </c>
      <c r="D37" s="80"/>
    </row>
    <row r="38" spans="1:5" x14ac:dyDescent="0.25">
      <c r="A38" s="173">
        <v>2022</v>
      </c>
      <c r="B38" s="170">
        <v>21007</v>
      </c>
      <c r="C38" s="49">
        <f t="shared" si="1"/>
        <v>2.6250477281405116E-3</v>
      </c>
      <c r="D38" s="80"/>
      <c r="E38" s="80"/>
    </row>
    <row r="39" spans="1:5" x14ac:dyDescent="0.25">
      <c r="D39" s="80"/>
    </row>
    <row r="40" spans="1:5" x14ac:dyDescent="0.25">
      <c r="A40" s="174">
        <v>2015</v>
      </c>
      <c r="B40" s="175">
        <v>21159</v>
      </c>
    </row>
  </sheetData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topLeftCell="A3" zoomScaleNormal="100" workbookViewId="0">
      <selection activeCell="A8" sqref="A8:G20"/>
    </sheetView>
  </sheetViews>
  <sheetFormatPr baseColWidth="10" defaultColWidth="12.140625" defaultRowHeight="21.75" customHeight="1" x14ac:dyDescent="0.25"/>
  <cols>
    <col min="1" max="1" width="46.5703125" style="1" customWidth="1"/>
    <col min="2" max="2" width="10" style="1" customWidth="1"/>
    <col min="3" max="3" width="8.28515625" style="1" customWidth="1"/>
    <col min="4" max="7" width="12.140625" style="1"/>
    <col min="8" max="8" width="12" style="1" customWidth="1"/>
    <col min="9" max="16384" width="12.140625" style="1"/>
  </cols>
  <sheetData>
    <row r="1" spans="1:9" ht="21.75" customHeight="1" x14ac:dyDescent="0.25">
      <c r="A1" s="2" t="s">
        <v>28</v>
      </c>
    </row>
    <row r="3" spans="1:9" ht="21.75" customHeight="1" x14ac:dyDescent="0.3">
      <c r="A3" s="31" t="s">
        <v>3</v>
      </c>
    </row>
    <row r="5" spans="1:9" ht="21.75" customHeight="1" x14ac:dyDescent="0.25">
      <c r="A5" s="32" t="str">
        <f>Índex!A19</f>
        <v>TE1</v>
      </c>
      <c r="C5" s="32" t="str">
        <f>Índex!A7</f>
        <v>2n trimestre 2022</v>
      </c>
    </row>
    <row r="6" spans="1:9" ht="21.75" customHeight="1" thickBot="1" x14ac:dyDescent="0.3">
      <c r="A6" s="33" t="str">
        <f>Índex!B19</f>
        <v>Activitats econòmiques més rellevants. Baix Llobregat.</v>
      </c>
      <c r="B6" s="34"/>
      <c r="C6" s="34"/>
      <c r="D6" s="34"/>
      <c r="E6" s="34"/>
      <c r="F6" s="34"/>
      <c r="G6" s="34"/>
      <c r="H6" s="34"/>
    </row>
    <row r="7" spans="1:9" ht="21.75" customHeight="1" x14ac:dyDescent="0.25">
      <c r="A7" s="29"/>
      <c r="B7" s="30"/>
      <c r="C7" s="30"/>
      <c r="D7" s="30"/>
      <c r="E7" s="30"/>
      <c r="F7" s="30"/>
      <c r="G7" s="30"/>
      <c r="H7" s="30"/>
    </row>
    <row r="8" spans="1:9" ht="21.75" customHeight="1" x14ac:dyDescent="0.25">
      <c r="A8" s="7"/>
      <c r="B8" s="162"/>
      <c r="C8" s="162"/>
      <c r="D8" s="233" t="s">
        <v>130</v>
      </c>
      <c r="E8" s="233"/>
      <c r="F8" s="233"/>
      <c r="G8" s="233"/>
    </row>
    <row r="9" spans="1:9" ht="21.75" customHeight="1" x14ac:dyDescent="0.25">
      <c r="A9" s="9"/>
      <c r="B9" s="10">
        <v>2022</v>
      </c>
      <c r="C9" s="10" t="s">
        <v>131</v>
      </c>
      <c r="D9" s="10" t="s">
        <v>207</v>
      </c>
      <c r="E9" s="10" t="s">
        <v>208</v>
      </c>
      <c r="F9" s="10" t="s">
        <v>209</v>
      </c>
      <c r="G9" s="10" t="s">
        <v>210</v>
      </c>
      <c r="I9" s="39"/>
    </row>
    <row r="10" spans="1:9" ht="21.75" customHeight="1" x14ac:dyDescent="0.25">
      <c r="A10" s="11" t="s">
        <v>132</v>
      </c>
      <c r="B10" s="12">
        <v>21007</v>
      </c>
      <c r="C10" s="13">
        <v>1</v>
      </c>
      <c r="D10" s="13">
        <v>2.6727758686521572E-3</v>
      </c>
      <c r="E10" s="13">
        <v>2.9803921568627451E-2</v>
      </c>
      <c r="F10" s="13">
        <v>-6.4481653010331319E-2</v>
      </c>
      <c r="G10" s="13">
        <v>-0.12232620320855615</v>
      </c>
    </row>
    <row r="11" spans="1:9" ht="33" customHeight="1" x14ac:dyDescent="0.25">
      <c r="A11" s="14" t="s">
        <v>45</v>
      </c>
      <c r="B11" s="15">
        <v>2987</v>
      </c>
      <c r="C11" s="16">
        <v>0.14218392993145468</v>
      </c>
      <c r="D11" s="16">
        <v>-2.2258592471358429E-2</v>
      </c>
      <c r="E11" s="16">
        <v>2.0847573479152427E-2</v>
      </c>
      <c r="F11" s="16">
        <v>-6.6854108091221498E-2</v>
      </c>
      <c r="G11" s="16">
        <v>-0.10273355361970561</v>
      </c>
    </row>
    <row r="12" spans="1:9" ht="21.75" customHeight="1" x14ac:dyDescent="0.25">
      <c r="A12" s="14" t="s">
        <v>46</v>
      </c>
      <c r="B12" s="15">
        <v>2098</v>
      </c>
      <c r="C12" s="16">
        <v>9.9866717440974861E-2</v>
      </c>
      <c r="D12" s="16">
        <v>2.4914509037616023E-2</v>
      </c>
      <c r="E12" s="16">
        <v>5.1102204408817638E-2</v>
      </c>
      <c r="F12" s="16">
        <v>-4.5495905368516831E-2</v>
      </c>
      <c r="G12" s="16">
        <v>9.4418362023995825E-2</v>
      </c>
    </row>
    <row r="13" spans="1:9" ht="30" customHeight="1" x14ac:dyDescent="0.25">
      <c r="A13" s="14" t="s">
        <v>47</v>
      </c>
      <c r="B13" s="15">
        <v>1969</v>
      </c>
      <c r="C13" s="16">
        <v>9.3726199543031227E-2</v>
      </c>
      <c r="D13" s="16">
        <v>-8.0604534005037781E-3</v>
      </c>
      <c r="E13" s="16">
        <v>9.743589743589744E-3</v>
      </c>
      <c r="F13" s="16">
        <v>-0.11901565995525727</v>
      </c>
      <c r="G13" s="16">
        <v>-0.12449977767896843</v>
      </c>
    </row>
    <row r="14" spans="1:9" ht="21.75" customHeight="1" x14ac:dyDescent="0.25">
      <c r="A14" s="14" t="s">
        <v>48</v>
      </c>
      <c r="B14" s="15">
        <v>1534</v>
      </c>
      <c r="C14" s="16">
        <v>7.3019801980198015E-2</v>
      </c>
      <c r="D14" s="16">
        <v>-1.6666666666666666E-2</v>
      </c>
      <c r="E14" s="16">
        <v>1.2541254125412541E-2</v>
      </c>
      <c r="F14" s="16">
        <v>-5.3086419753086422E-2</v>
      </c>
      <c r="G14" s="16">
        <v>-0.33850797757654161</v>
      </c>
    </row>
    <row r="15" spans="1:9" ht="23.25" customHeight="1" x14ac:dyDescent="0.25">
      <c r="A15" s="14" t="s">
        <v>49</v>
      </c>
      <c r="B15" s="15">
        <v>1037</v>
      </c>
      <c r="C15" s="16">
        <v>4.9362147753236864E-2</v>
      </c>
      <c r="D15" s="16">
        <v>2.2682445759368838E-2</v>
      </c>
      <c r="E15" s="16">
        <v>2.8769841269841268E-2</v>
      </c>
      <c r="F15" s="16">
        <v>-9.9826388888888895E-2</v>
      </c>
      <c r="G15" s="16">
        <v>-0.3239895697522816</v>
      </c>
    </row>
    <row r="16" spans="1:9" ht="21.75" customHeight="1" x14ac:dyDescent="0.25">
      <c r="A16" s="14" t="s">
        <v>51</v>
      </c>
      <c r="B16" s="15">
        <v>867</v>
      </c>
      <c r="C16" s="16">
        <v>4.1269992383853767E-2</v>
      </c>
      <c r="D16" s="16">
        <v>3.3373063170441003E-2</v>
      </c>
      <c r="E16" s="16">
        <v>1.8801410105757931E-2</v>
      </c>
      <c r="F16" s="16">
        <v>-5.1422319474835887E-2</v>
      </c>
      <c r="G16" s="16">
        <v>1.6412661195779603E-2</v>
      </c>
    </row>
    <row r="17" spans="1:7" ht="21.75" customHeight="1" x14ac:dyDescent="0.25">
      <c r="A17" s="14" t="s">
        <v>50</v>
      </c>
      <c r="B17" s="15">
        <v>860</v>
      </c>
      <c r="C17" s="16">
        <v>4.0936785986290934E-2</v>
      </c>
      <c r="D17" s="16">
        <v>-1.0356731875719217E-2</v>
      </c>
      <c r="E17" s="16">
        <v>0.10115236875800256</v>
      </c>
      <c r="F17" s="16">
        <v>5.6511056511056514E-2</v>
      </c>
      <c r="G17" s="16">
        <v>-0.36857562408223199</v>
      </c>
    </row>
    <row r="18" spans="1:7" ht="21.75" customHeight="1" x14ac:dyDescent="0.25">
      <c r="A18" s="14" t="s">
        <v>121</v>
      </c>
      <c r="B18" s="15">
        <v>689</v>
      </c>
      <c r="C18" s="16">
        <v>3.2797029702970298E-2</v>
      </c>
      <c r="D18" s="16">
        <v>4.3939393939393938E-2</v>
      </c>
      <c r="E18" s="16">
        <v>6.9875776397515521E-2</v>
      </c>
      <c r="F18" s="16">
        <v>-2.8208744710860368E-2</v>
      </c>
      <c r="G18" s="16">
        <v>0.2130281690140845</v>
      </c>
    </row>
    <row r="19" spans="1:7" ht="27.75" customHeight="1" x14ac:dyDescent="0.25">
      <c r="A19" s="14" t="s">
        <v>52</v>
      </c>
      <c r="B19" s="15">
        <v>598</v>
      </c>
      <c r="C19" s="16">
        <v>2.8465346534653466E-2</v>
      </c>
      <c r="D19" s="16">
        <v>-2.6058631921824105E-2</v>
      </c>
      <c r="E19" s="16">
        <v>-2.2875816993464051E-2</v>
      </c>
      <c r="F19" s="16">
        <v>-0.14326647564469913</v>
      </c>
      <c r="G19" s="16">
        <v>-0.16944444444444445</v>
      </c>
    </row>
    <row r="20" spans="1:7" ht="36" customHeight="1" x14ac:dyDescent="0.25">
      <c r="A20" s="17" t="s">
        <v>53</v>
      </c>
      <c r="B20" s="18">
        <v>578</v>
      </c>
      <c r="C20" s="19">
        <v>2.7513328255902515E-2</v>
      </c>
      <c r="D20" s="19">
        <v>1.7331022530329288E-3</v>
      </c>
      <c r="E20" s="19">
        <v>1.048951048951049E-2</v>
      </c>
      <c r="F20" s="19">
        <v>-0.11076923076923077</v>
      </c>
      <c r="G20" s="19">
        <v>0.19917012448132779</v>
      </c>
    </row>
    <row r="22" spans="1:7" ht="21.75" customHeight="1" x14ac:dyDescent="0.25">
      <c r="A22" s="46" t="s">
        <v>34</v>
      </c>
    </row>
    <row r="23" spans="1:7" ht="21.75" customHeight="1" x14ac:dyDescent="0.25">
      <c r="A23" s="46"/>
    </row>
  </sheetData>
  <mergeCells count="1">
    <mergeCell ref="D8:G8"/>
  </mergeCells>
  <conditionalFormatting sqref="D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I33"/>
  <sheetViews>
    <sheetView workbookViewId="0">
      <selection activeCell="A7" sqref="A7:D30"/>
    </sheetView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tr">
        <f>'TE1'!A3</f>
        <v>EMPRESES</v>
      </c>
    </row>
    <row r="5" spans="1:9" x14ac:dyDescent="0.25">
      <c r="A5" s="32" t="str">
        <f>Índex!A20</f>
        <v>TE2</v>
      </c>
      <c r="C5" s="32" t="str">
        <f>Índex!A7</f>
        <v>2n trimestre 2022</v>
      </c>
    </row>
    <row r="6" spans="1:9" ht="15.75" thickBot="1" x14ac:dyDescent="0.3">
      <c r="A6" s="33" t="str">
        <f>Índex!B20</f>
        <v>Dinamisme empresarial.</v>
      </c>
      <c r="B6" s="34"/>
      <c r="C6" s="34"/>
      <c r="D6" s="34"/>
      <c r="E6" s="34"/>
      <c r="F6" s="34"/>
      <c r="G6" s="34"/>
      <c r="H6" s="34"/>
      <c r="I6" s="34"/>
    </row>
    <row r="7" spans="1:9" x14ac:dyDescent="0.25">
      <c r="A7" s="234" t="s">
        <v>123</v>
      </c>
      <c r="B7" s="236" t="s">
        <v>55</v>
      </c>
      <c r="C7" s="238" t="s">
        <v>58</v>
      </c>
      <c r="D7" s="238"/>
    </row>
    <row r="8" spans="1:9" x14ac:dyDescent="0.25">
      <c r="A8" s="235"/>
      <c r="B8" s="237"/>
      <c r="C8" s="35" t="s">
        <v>55</v>
      </c>
      <c r="D8" s="35" t="s">
        <v>56</v>
      </c>
    </row>
    <row r="9" spans="1:9" x14ac:dyDescent="0.25">
      <c r="A9" s="36" t="s">
        <v>46</v>
      </c>
      <c r="B9" s="37">
        <v>2098</v>
      </c>
      <c r="C9" s="37">
        <v>51</v>
      </c>
      <c r="D9" s="38">
        <v>2.4914509037616023E-2</v>
      </c>
      <c r="F9" s="39"/>
    </row>
    <row r="10" spans="1:9" x14ac:dyDescent="0.25">
      <c r="A10" s="36" t="s">
        <v>121</v>
      </c>
      <c r="B10" s="40">
        <v>689</v>
      </c>
      <c r="C10" s="40">
        <v>29</v>
      </c>
      <c r="D10" s="41">
        <v>4.3939393939393938E-2</v>
      </c>
    </row>
    <row r="11" spans="1:9" x14ac:dyDescent="0.25">
      <c r="A11" s="36" t="s">
        <v>51</v>
      </c>
      <c r="B11" s="40">
        <v>867</v>
      </c>
      <c r="C11" s="40">
        <v>28</v>
      </c>
      <c r="D11" s="41">
        <v>3.3373063170441003E-2</v>
      </c>
    </row>
    <row r="12" spans="1:9" x14ac:dyDescent="0.25">
      <c r="A12" s="36" t="s">
        <v>49</v>
      </c>
      <c r="B12" s="40">
        <v>1037</v>
      </c>
      <c r="C12" s="40">
        <v>23</v>
      </c>
      <c r="D12" s="41">
        <v>2.2682445759368838E-2</v>
      </c>
    </row>
    <row r="13" spans="1:9" ht="30" x14ac:dyDescent="0.25">
      <c r="A13" s="36" t="s">
        <v>117</v>
      </c>
      <c r="B13" s="40">
        <v>318</v>
      </c>
      <c r="C13" s="40">
        <v>18</v>
      </c>
      <c r="D13" s="41">
        <v>0.06</v>
      </c>
    </row>
    <row r="14" spans="1:9" x14ac:dyDescent="0.25">
      <c r="A14" s="36" t="s">
        <v>68</v>
      </c>
      <c r="B14" s="37">
        <v>557</v>
      </c>
      <c r="C14" s="37">
        <v>18</v>
      </c>
      <c r="D14" s="38">
        <v>3.3395176252319109E-2</v>
      </c>
    </row>
    <row r="15" spans="1:9" x14ac:dyDescent="0.25">
      <c r="A15" s="36" t="s">
        <v>66</v>
      </c>
      <c r="B15" s="37">
        <v>135</v>
      </c>
      <c r="C15" s="37">
        <v>12</v>
      </c>
      <c r="D15" s="38">
        <v>9.7560975609756101E-2</v>
      </c>
    </row>
    <row r="16" spans="1:9" x14ac:dyDescent="0.25">
      <c r="A16" s="36" t="s">
        <v>178</v>
      </c>
      <c r="B16" s="37">
        <v>201</v>
      </c>
      <c r="C16" s="37">
        <v>12</v>
      </c>
      <c r="D16" s="38">
        <v>6.3492063492063489E-2</v>
      </c>
    </row>
    <row r="17" spans="1:4" x14ac:dyDescent="0.25">
      <c r="A17" s="36" t="s">
        <v>119</v>
      </c>
      <c r="B17" s="40">
        <v>396</v>
      </c>
      <c r="C17" s="40">
        <v>7</v>
      </c>
      <c r="D17" s="41">
        <v>1.7994858611825194E-2</v>
      </c>
    </row>
    <row r="18" spans="1:4" x14ac:dyDescent="0.25">
      <c r="A18" s="36" t="s">
        <v>164</v>
      </c>
      <c r="B18" s="40">
        <v>71</v>
      </c>
      <c r="C18" s="40">
        <v>5</v>
      </c>
      <c r="D18" s="41">
        <v>7.575757575757576E-2</v>
      </c>
    </row>
    <row r="19" spans="1:4" ht="15" customHeight="1" x14ac:dyDescent="0.25">
      <c r="A19" s="239" t="s">
        <v>124</v>
      </c>
      <c r="B19" s="241" t="s">
        <v>55</v>
      </c>
      <c r="C19" s="242" t="s">
        <v>58</v>
      </c>
      <c r="D19" s="242"/>
    </row>
    <row r="20" spans="1:4" x14ac:dyDescent="0.25">
      <c r="A20" s="240"/>
      <c r="B20" s="237"/>
      <c r="C20" s="35" t="s">
        <v>55</v>
      </c>
      <c r="D20" s="35" t="s">
        <v>56</v>
      </c>
    </row>
    <row r="21" spans="1:4" ht="30" x14ac:dyDescent="0.25">
      <c r="A21" s="36" t="s">
        <v>45</v>
      </c>
      <c r="B21" s="40">
        <v>2987</v>
      </c>
      <c r="C21" s="40">
        <v>-68</v>
      </c>
      <c r="D21" s="41">
        <v>-2.2258592471358429E-2</v>
      </c>
    </row>
    <row r="22" spans="1:4" x14ac:dyDescent="0.25">
      <c r="A22" s="36" t="s">
        <v>48</v>
      </c>
      <c r="B22" s="40">
        <v>1534</v>
      </c>
      <c r="C22" s="40">
        <v>-26</v>
      </c>
      <c r="D22" s="41">
        <v>-1.6666666666666666E-2</v>
      </c>
    </row>
    <row r="23" spans="1:4" x14ac:dyDescent="0.25">
      <c r="A23" s="36" t="s">
        <v>52</v>
      </c>
      <c r="B23" s="40">
        <v>598</v>
      </c>
      <c r="C23" s="40">
        <v>-16</v>
      </c>
      <c r="D23" s="41">
        <v>-2.6058631921824105E-2</v>
      </c>
    </row>
    <row r="24" spans="1:4" ht="30" x14ac:dyDescent="0.25">
      <c r="A24" s="36" t="s">
        <v>47</v>
      </c>
      <c r="B24" s="40">
        <v>1969</v>
      </c>
      <c r="C24" s="40">
        <v>-16</v>
      </c>
      <c r="D24" s="41">
        <v>-8.0604534005037781E-3</v>
      </c>
    </row>
    <row r="25" spans="1:4" x14ac:dyDescent="0.25">
      <c r="A25" s="36" t="s">
        <v>50</v>
      </c>
      <c r="B25" s="40">
        <v>860</v>
      </c>
      <c r="C25" s="40">
        <v>-9</v>
      </c>
      <c r="D25" s="41">
        <v>-1.0356731875719217E-2</v>
      </c>
    </row>
    <row r="26" spans="1:4" ht="17.25" customHeight="1" x14ac:dyDescent="0.25">
      <c r="A26" s="42" t="s">
        <v>126</v>
      </c>
      <c r="B26" s="37">
        <v>328</v>
      </c>
      <c r="C26" s="37">
        <v>-9</v>
      </c>
      <c r="D26" s="38">
        <v>-2.6706231454005934E-2</v>
      </c>
    </row>
    <row r="27" spans="1:4" x14ac:dyDescent="0.25">
      <c r="A27" s="36" t="s">
        <v>128</v>
      </c>
      <c r="B27" s="40">
        <v>98</v>
      </c>
      <c r="C27" s="40">
        <v>-7</v>
      </c>
      <c r="D27" s="41">
        <v>-6.6666666666666666E-2</v>
      </c>
    </row>
    <row r="28" spans="1:4" x14ac:dyDescent="0.25">
      <c r="A28" s="36" t="s">
        <v>127</v>
      </c>
      <c r="B28" s="40">
        <v>110</v>
      </c>
      <c r="C28" s="40">
        <v>-6</v>
      </c>
      <c r="D28" s="41">
        <v>-5.1724137931034482E-2</v>
      </c>
    </row>
    <row r="29" spans="1:4" x14ac:dyDescent="0.25">
      <c r="A29" s="87" t="s">
        <v>60</v>
      </c>
      <c r="B29" s="40">
        <v>169</v>
      </c>
      <c r="C29" s="40">
        <v>-6</v>
      </c>
      <c r="D29" s="41">
        <v>-3.4285714285714287E-2</v>
      </c>
    </row>
    <row r="30" spans="1:4" x14ac:dyDescent="0.25">
      <c r="A30" s="43" t="s">
        <v>63</v>
      </c>
      <c r="B30" s="44">
        <v>516</v>
      </c>
      <c r="C30" s="44">
        <v>-5</v>
      </c>
      <c r="D30" s="45">
        <v>-9.5969289827255271E-3</v>
      </c>
    </row>
    <row r="32" spans="1:4" x14ac:dyDescent="0.25">
      <c r="A32" s="46" t="s">
        <v>34</v>
      </c>
    </row>
    <row r="33" spans="1:1" x14ac:dyDescent="0.25">
      <c r="A33" s="46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zoomScale="70" zoomScaleNormal="70" workbookViewId="0">
      <selection activeCell="M4" sqref="M4"/>
    </sheetView>
  </sheetViews>
  <sheetFormatPr baseColWidth="10" defaultRowHeight="15" x14ac:dyDescent="0.25"/>
  <cols>
    <col min="1" max="1" width="37" customWidth="1"/>
  </cols>
  <sheetData>
    <row r="1" spans="1:18" x14ac:dyDescent="0.25">
      <c r="A1" s="150" t="s">
        <v>267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206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206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206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206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K85"/>
  <sheetViews>
    <sheetView zoomScaleNormal="100" workbookViewId="0"/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  <c r="C1" s="39"/>
    </row>
    <row r="3" spans="1:9" ht="18.75" x14ac:dyDescent="0.3">
      <c r="A3" s="31" t="s">
        <v>3</v>
      </c>
    </row>
    <row r="5" spans="1:9" x14ac:dyDescent="0.25">
      <c r="A5" s="32" t="str">
        <f>[3]Índex!A18</f>
        <v>TE3</v>
      </c>
      <c r="C5" s="32" t="str">
        <f>[3]Índex!A7</f>
        <v>2n trimestre 2022</v>
      </c>
    </row>
    <row r="6" spans="1:9" ht="15.75" thickBot="1" x14ac:dyDescent="0.3">
      <c r="A6" s="33" t="str">
        <f>[3]Índex!B18</f>
        <v>Dades municipals.</v>
      </c>
      <c r="B6" s="34"/>
      <c r="C6" s="34"/>
      <c r="D6" s="34"/>
      <c r="E6" s="34"/>
      <c r="F6" s="34"/>
      <c r="G6" s="34"/>
      <c r="H6" s="34"/>
      <c r="I6" s="34"/>
    </row>
    <row r="8" spans="1:9" ht="15" customHeight="1" x14ac:dyDescent="0.25">
      <c r="B8" s="243" t="s">
        <v>33</v>
      </c>
      <c r="C8" s="243" t="s">
        <v>75</v>
      </c>
      <c r="D8" s="243" t="s">
        <v>76</v>
      </c>
      <c r="E8" s="243"/>
      <c r="F8" s="243"/>
      <c r="G8" s="243"/>
    </row>
    <row r="9" spans="1:9" x14ac:dyDescent="0.25">
      <c r="B9" s="243" t="s">
        <v>33</v>
      </c>
      <c r="C9" s="243"/>
      <c r="D9" s="86">
        <v>2021</v>
      </c>
      <c r="E9" s="86">
        <v>2020</v>
      </c>
      <c r="F9" s="86">
        <v>2019</v>
      </c>
      <c r="G9" s="86">
        <v>2008</v>
      </c>
    </row>
    <row r="10" spans="1:9" x14ac:dyDescent="0.25">
      <c r="A10" s="62" t="s">
        <v>77</v>
      </c>
      <c r="B10" s="63">
        <v>395</v>
      </c>
      <c r="C10" s="64">
        <f>B10/$B$40</f>
        <v>1.8803256057504641E-2</v>
      </c>
      <c r="D10" s="65">
        <f>($B46-C46)/C46</f>
        <v>7.6530612244897957E-3</v>
      </c>
      <c r="E10" s="65">
        <f t="shared" ref="E10:G10" si="0">($B46-D46)/D46</f>
        <v>1.804123711340206E-2</v>
      </c>
      <c r="F10" s="65">
        <f t="shared" si="0"/>
        <v>-7.7102803738317752E-2</v>
      </c>
      <c r="G10" s="65">
        <f t="shared" si="0"/>
        <v>-3.4229828850855744E-2</v>
      </c>
    </row>
    <row r="11" spans="1:9" x14ac:dyDescent="0.25">
      <c r="A11" s="62" t="s">
        <v>78</v>
      </c>
      <c r="B11" s="63">
        <v>140</v>
      </c>
      <c r="C11" s="64">
        <f t="shared" ref="C11:C39" si="1">B11/$B$40</f>
        <v>6.6644451849383543E-3</v>
      </c>
      <c r="D11" s="65">
        <f t="shared" ref="D11:G26" si="2">($B47-C47)/C47</f>
        <v>0</v>
      </c>
      <c r="E11" s="65">
        <f t="shared" si="2"/>
        <v>4.4776119402985072E-2</v>
      </c>
      <c r="F11" s="65">
        <f t="shared" si="2"/>
        <v>-5.4054054054054057E-2</v>
      </c>
      <c r="G11" s="65">
        <f t="shared" si="2"/>
        <v>-0.10256410256410256</v>
      </c>
    </row>
    <row r="12" spans="1:9" x14ac:dyDescent="0.25">
      <c r="A12" s="62" t="s">
        <v>79</v>
      </c>
      <c r="B12" s="63">
        <v>1755</v>
      </c>
      <c r="C12" s="64">
        <f t="shared" si="1"/>
        <v>8.3543580711191501E-2</v>
      </c>
      <c r="D12" s="65">
        <f t="shared" si="2"/>
        <v>1.6801853997682505E-2</v>
      </c>
      <c r="E12" s="65">
        <f t="shared" si="2"/>
        <v>5.9782608695652176E-2</v>
      </c>
      <c r="F12" s="65">
        <f t="shared" si="2"/>
        <v>-3.7828947368421052E-2</v>
      </c>
      <c r="G12" s="65">
        <f t="shared" si="2"/>
        <v>-5.1351351351351354E-2</v>
      </c>
    </row>
    <row r="13" spans="1:9" x14ac:dyDescent="0.25">
      <c r="A13" s="62" t="s">
        <v>80</v>
      </c>
      <c r="B13" s="63">
        <v>62</v>
      </c>
      <c r="C13" s="64">
        <f t="shared" si="1"/>
        <v>2.9513971533298424E-3</v>
      </c>
      <c r="D13" s="65">
        <f t="shared" si="2"/>
        <v>8.771929824561403E-2</v>
      </c>
      <c r="E13" s="65">
        <f t="shared" si="2"/>
        <v>3.3333333333333333E-2</v>
      </c>
      <c r="F13" s="65">
        <f t="shared" si="2"/>
        <v>-3.125E-2</v>
      </c>
      <c r="G13" s="65">
        <f t="shared" si="2"/>
        <v>-0.33333333333333331</v>
      </c>
    </row>
    <row r="14" spans="1:9" x14ac:dyDescent="0.25">
      <c r="A14" s="62" t="s">
        <v>81</v>
      </c>
      <c r="B14" s="63">
        <v>239</v>
      </c>
      <c r="C14" s="64">
        <f t="shared" si="1"/>
        <v>1.1377159994287619E-2</v>
      </c>
      <c r="D14" s="65">
        <f t="shared" si="2"/>
        <v>-2.4489795918367346E-2</v>
      </c>
      <c r="E14" s="65">
        <f t="shared" si="2"/>
        <v>8.4388185654008432E-3</v>
      </c>
      <c r="F14" s="65">
        <f t="shared" si="2"/>
        <v>-2.4489795918367346E-2</v>
      </c>
      <c r="G14" s="65">
        <f t="shared" si="2"/>
        <v>2.1367521367521368E-2</v>
      </c>
    </row>
    <row r="15" spans="1:9" x14ac:dyDescent="0.25">
      <c r="A15" s="62" t="s">
        <v>82</v>
      </c>
      <c r="B15" s="63">
        <v>76</v>
      </c>
      <c r="C15" s="64">
        <f t="shared" si="1"/>
        <v>3.617841671823678E-3</v>
      </c>
      <c r="D15" s="65">
        <f t="shared" si="2"/>
        <v>-0.12643678160919541</v>
      </c>
      <c r="E15" s="65">
        <f t="shared" si="2"/>
        <v>-7.3170731707317069E-2</v>
      </c>
      <c r="F15" s="65">
        <f t="shared" si="2"/>
        <v>-0.16483516483516483</v>
      </c>
      <c r="G15" s="65">
        <f t="shared" si="2"/>
        <v>-0.19148936170212766</v>
      </c>
    </row>
    <row r="16" spans="1:9" x14ac:dyDescent="0.25">
      <c r="A16" s="62" t="s">
        <v>83</v>
      </c>
      <c r="B16" s="63">
        <v>237</v>
      </c>
      <c r="C16" s="64">
        <f t="shared" si="1"/>
        <v>1.1281953634502784E-2</v>
      </c>
      <c r="D16" s="65">
        <f t="shared" si="2"/>
        <v>2.5974025974025976E-2</v>
      </c>
      <c r="E16" s="65">
        <f t="shared" si="2"/>
        <v>0.11267605633802817</v>
      </c>
      <c r="F16" s="65">
        <f t="shared" si="2"/>
        <v>8.5106382978723406E-3</v>
      </c>
      <c r="G16" s="65">
        <f t="shared" si="2"/>
        <v>-0.20202020202020202</v>
      </c>
    </row>
    <row r="17" spans="1:7" x14ac:dyDescent="0.25">
      <c r="A17" s="62" t="s">
        <v>84</v>
      </c>
      <c r="B17" s="63">
        <v>2378</v>
      </c>
      <c r="C17" s="64">
        <f t="shared" si="1"/>
        <v>0.11320036178416719</v>
      </c>
      <c r="D17" s="65">
        <f t="shared" si="2"/>
        <v>0</v>
      </c>
      <c r="E17" s="65">
        <f t="shared" si="2"/>
        <v>2.9883066262451279E-2</v>
      </c>
      <c r="F17" s="65">
        <f t="shared" si="2"/>
        <v>-6.8181818181818177E-2</v>
      </c>
      <c r="G17" s="65">
        <f t="shared" si="2"/>
        <v>-0.11925925925925926</v>
      </c>
    </row>
    <row r="18" spans="1:7" x14ac:dyDescent="0.25">
      <c r="A18" s="62" t="s">
        <v>85</v>
      </c>
      <c r="B18" s="63">
        <v>204</v>
      </c>
      <c r="C18" s="64">
        <f t="shared" si="1"/>
        <v>9.7110486980530302E-3</v>
      </c>
      <c r="D18" s="65">
        <f t="shared" si="2"/>
        <v>4.9261083743842365E-3</v>
      </c>
      <c r="E18" s="65">
        <f t="shared" si="2"/>
        <v>-2.8571428571428571E-2</v>
      </c>
      <c r="F18" s="65">
        <f t="shared" si="2"/>
        <v>-8.520179372197309E-2</v>
      </c>
      <c r="G18" s="65">
        <f t="shared" si="2"/>
        <v>-0.21839080459770116</v>
      </c>
    </row>
    <row r="19" spans="1:7" x14ac:dyDescent="0.25">
      <c r="A19" s="62" t="s">
        <v>86</v>
      </c>
      <c r="B19" s="63">
        <v>1754</v>
      </c>
      <c r="C19" s="64">
        <f t="shared" si="1"/>
        <v>8.3495977531299087E-2</v>
      </c>
      <c r="D19" s="65">
        <f t="shared" si="2"/>
        <v>7.4669730040206779E-3</v>
      </c>
      <c r="E19" s="65">
        <f t="shared" si="2"/>
        <v>3.9715471250740958E-2</v>
      </c>
      <c r="F19" s="65">
        <f t="shared" si="2"/>
        <v>-7.1466384330333504E-2</v>
      </c>
      <c r="G19" s="65">
        <f t="shared" si="2"/>
        <v>-4.100601421541826E-2</v>
      </c>
    </row>
    <row r="20" spans="1:7" x14ac:dyDescent="0.25">
      <c r="A20" s="62" t="s">
        <v>87</v>
      </c>
      <c r="B20" s="63">
        <v>575</v>
      </c>
      <c r="C20" s="64">
        <f t="shared" si="1"/>
        <v>2.7371828438139668E-2</v>
      </c>
      <c r="D20" s="65">
        <f t="shared" si="2"/>
        <v>2.4955436720142603E-2</v>
      </c>
      <c r="E20" s="65">
        <f t="shared" si="2"/>
        <v>6.8773234200743494E-2</v>
      </c>
      <c r="F20" s="65">
        <f t="shared" si="2"/>
        <v>-3.0354131534569982E-2</v>
      </c>
      <c r="G20" s="65">
        <f t="shared" si="2"/>
        <v>-0.15066469719350073</v>
      </c>
    </row>
    <row r="21" spans="1:7" x14ac:dyDescent="0.25">
      <c r="A21" s="62" t="s">
        <v>88</v>
      </c>
      <c r="B21" s="63">
        <v>1194</v>
      </c>
      <c r="C21" s="64">
        <f t="shared" si="1"/>
        <v>5.6838196791545677E-2</v>
      </c>
      <c r="D21" s="65">
        <f t="shared" si="2"/>
        <v>-9.9502487562189053E-3</v>
      </c>
      <c r="E21" s="65">
        <f t="shared" si="2"/>
        <v>3.7358818418766288E-2</v>
      </c>
      <c r="F21" s="65">
        <f t="shared" si="2"/>
        <v>-7.3700543056633053E-2</v>
      </c>
      <c r="G21" s="65">
        <f t="shared" si="2"/>
        <v>-0.19160460392687881</v>
      </c>
    </row>
    <row r="22" spans="1:7" x14ac:dyDescent="0.25">
      <c r="A22" s="62" t="s">
        <v>89</v>
      </c>
      <c r="B22" s="63">
        <v>1263</v>
      </c>
      <c r="C22" s="64">
        <f t="shared" si="1"/>
        <v>6.0122816204122437E-2</v>
      </c>
      <c r="D22" s="65">
        <f t="shared" si="2"/>
        <v>-8.634222919937205E-3</v>
      </c>
      <c r="E22" s="65">
        <f t="shared" si="2"/>
        <v>3.6095159967186222E-2</v>
      </c>
      <c r="F22" s="65">
        <f t="shared" si="2"/>
        <v>-7.3367571533382248E-2</v>
      </c>
      <c r="G22" s="65">
        <f t="shared" si="2"/>
        <v>-0.15574866310160429</v>
      </c>
    </row>
    <row r="23" spans="1:7" x14ac:dyDescent="0.25">
      <c r="A23" s="62" t="s">
        <v>90</v>
      </c>
      <c r="B23" s="63">
        <v>112</v>
      </c>
      <c r="C23" s="64">
        <f t="shared" si="1"/>
        <v>5.3315561479506833E-3</v>
      </c>
      <c r="D23" s="65">
        <f t="shared" si="2"/>
        <v>-2.6086956521739129E-2</v>
      </c>
      <c r="E23" s="65">
        <f t="shared" si="2"/>
        <v>2.7522935779816515E-2</v>
      </c>
      <c r="F23" s="65">
        <f t="shared" si="2"/>
        <v>-4.2735042735042736E-2</v>
      </c>
      <c r="G23" s="65">
        <f t="shared" si="2"/>
        <v>-0.1111111111111111</v>
      </c>
    </row>
    <row r="24" spans="1:7" x14ac:dyDescent="0.25">
      <c r="A24" s="62" t="s">
        <v>91</v>
      </c>
      <c r="B24" s="63">
        <v>731</v>
      </c>
      <c r="C24" s="64">
        <f t="shared" si="1"/>
        <v>3.4797924501356693E-2</v>
      </c>
      <c r="D24" s="65">
        <f t="shared" si="2"/>
        <v>2.5245441795231416E-2</v>
      </c>
      <c r="E24" s="65">
        <f t="shared" si="2"/>
        <v>2.3809523809523808E-2</v>
      </c>
      <c r="F24" s="65">
        <f t="shared" si="2"/>
        <v>-6.9974554707379136E-2</v>
      </c>
      <c r="G24" s="65">
        <f t="shared" si="2"/>
        <v>-0.14000000000000001</v>
      </c>
    </row>
    <row r="25" spans="1:7" x14ac:dyDescent="0.25">
      <c r="A25" s="62" t="s">
        <v>92</v>
      </c>
      <c r="B25" s="63">
        <v>863</v>
      </c>
      <c r="C25" s="64">
        <f t="shared" si="1"/>
        <v>4.108154424715571E-2</v>
      </c>
      <c r="D25" s="65">
        <f t="shared" si="2"/>
        <v>1.1723329425556858E-2</v>
      </c>
      <c r="E25" s="65">
        <f t="shared" si="2"/>
        <v>2.1301775147928994E-2</v>
      </c>
      <c r="F25" s="65">
        <f t="shared" si="2"/>
        <v>-5.7860262008733628E-2</v>
      </c>
      <c r="G25" s="65">
        <f t="shared" si="2"/>
        <v>-8.3864118895966025E-2</v>
      </c>
    </row>
    <row r="26" spans="1:7" x14ac:dyDescent="0.25">
      <c r="A26" s="62" t="s">
        <v>93</v>
      </c>
      <c r="B26" s="63">
        <v>493</v>
      </c>
      <c r="C26" s="64">
        <f t="shared" si="1"/>
        <v>2.3468367686961488E-2</v>
      </c>
      <c r="D26" s="65">
        <f t="shared" si="2"/>
        <v>-3.7109375E-2</v>
      </c>
      <c r="E26" s="65">
        <f t="shared" si="2"/>
        <v>1.6494845360824743E-2</v>
      </c>
      <c r="F26" s="65">
        <f t="shared" si="2"/>
        <v>-6.6287878787878785E-2</v>
      </c>
      <c r="G26" s="65">
        <f t="shared" si="2"/>
        <v>-0.22605965463108321</v>
      </c>
    </row>
    <row r="27" spans="1:7" x14ac:dyDescent="0.25">
      <c r="A27" s="62" t="s">
        <v>94</v>
      </c>
      <c r="B27" s="63">
        <v>307</v>
      </c>
      <c r="C27" s="64">
        <f t="shared" si="1"/>
        <v>1.4614176226971962E-2</v>
      </c>
      <c r="D27" s="65">
        <f t="shared" ref="D27:G40" si="3">($B63-C63)/C63</f>
        <v>3.0201342281879196E-2</v>
      </c>
      <c r="E27" s="65">
        <f t="shared" si="3"/>
        <v>6.968641114982578E-2</v>
      </c>
      <c r="F27" s="65">
        <f t="shared" si="3"/>
        <v>-1.2861736334405145E-2</v>
      </c>
      <c r="G27" s="65">
        <f t="shared" si="3"/>
        <v>4.778156996587031E-2</v>
      </c>
    </row>
    <row r="28" spans="1:7" x14ac:dyDescent="0.25">
      <c r="A28" s="62" t="s">
        <v>95</v>
      </c>
      <c r="B28" s="63">
        <v>792</v>
      </c>
      <c r="C28" s="64">
        <f t="shared" si="1"/>
        <v>3.7701718474794116E-2</v>
      </c>
      <c r="D28" s="65">
        <f t="shared" si="3"/>
        <v>-2.5188916876574307E-3</v>
      </c>
      <c r="E28" s="65">
        <f t="shared" si="3"/>
        <v>6.3532401524777635E-3</v>
      </c>
      <c r="F28" s="65">
        <f t="shared" si="3"/>
        <v>-8.0139372822299645E-2</v>
      </c>
      <c r="G28" s="65">
        <f t="shared" si="3"/>
        <v>-8.755760368663594E-2</v>
      </c>
    </row>
    <row r="29" spans="1:7" x14ac:dyDescent="0.25">
      <c r="A29" s="62" t="s">
        <v>96</v>
      </c>
      <c r="B29" s="63">
        <v>1870</v>
      </c>
      <c r="C29" s="64">
        <f t="shared" si="1"/>
        <v>8.9017946398819436E-2</v>
      </c>
      <c r="D29" s="65">
        <f t="shared" si="3"/>
        <v>-1.2671594508975714E-2</v>
      </c>
      <c r="E29" s="65">
        <f t="shared" si="3"/>
        <v>3.7573805689747721E-3</v>
      </c>
      <c r="F29" s="65">
        <f t="shared" si="3"/>
        <v>-7.2420634920634927E-2</v>
      </c>
      <c r="G29" s="65">
        <f t="shared" si="3"/>
        <v>-0.1546112115732369</v>
      </c>
    </row>
    <row r="30" spans="1:7" x14ac:dyDescent="0.25">
      <c r="A30" s="62" t="s">
        <v>97</v>
      </c>
      <c r="B30" s="63">
        <v>84</v>
      </c>
      <c r="C30" s="64">
        <f t="shared" si="1"/>
        <v>3.9986671109630122E-3</v>
      </c>
      <c r="D30" s="65">
        <f t="shared" si="3"/>
        <v>-5.6179775280898875E-2</v>
      </c>
      <c r="E30" s="65">
        <f t="shared" si="3"/>
        <v>-4.5454545454545456E-2</v>
      </c>
      <c r="F30" s="65">
        <f t="shared" si="3"/>
        <v>-0.18446601941747573</v>
      </c>
      <c r="G30" s="65">
        <f t="shared" si="3"/>
        <v>-0.33333333333333331</v>
      </c>
    </row>
    <row r="31" spans="1:7" x14ac:dyDescent="0.25">
      <c r="A31" s="62" t="s">
        <v>98</v>
      </c>
      <c r="B31" s="63">
        <v>264</v>
      </c>
      <c r="C31" s="64">
        <f t="shared" si="1"/>
        <v>1.2567239491598039E-2</v>
      </c>
      <c r="D31" s="65">
        <f t="shared" si="3"/>
        <v>1.1494252873563218E-2</v>
      </c>
      <c r="E31" s="65">
        <f t="shared" si="3"/>
        <v>1.9305019305019305E-2</v>
      </c>
      <c r="F31" s="65">
        <f t="shared" si="3"/>
        <v>-2.9411764705882353E-2</v>
      </c>
      <c r="G31" s="65">
        <f t="shared" si="3"/>
        <v>-6.3829787234042548E-2</v>
      </c>
    </row>
    <row r="32" spans="1:7" x14ac:dyDescent="0.25">
      <c r="A32" s="62" t="s">
        <v>99</v>
      </c>
      <c r="B32" s="63">
        <v>1025</v>
      </c>
      <c r="C32" s="64">
        <f t="shared" si="1"/>
        <v>4.8793259389727235E-2</v>
      </c>
      <c r="D32" s="65">
        <f t="shared" si="3"/>
        <v>9.765625E-4</v>
      </c>
      <c r="E32" s="65">
        <f t="shared" si="3"/>
        <v>2.091633466135458E-2</v>
      </c>
      <c r="F32" s="65">
        <f t="shared" si="3"/>
        <v>-4.0262172284644196E-2</v>
      </c>
      <c r="G32" s="65">
        <f t="shared" si="3"/>
        <v>-0.14867109634551495</v>
      </c>
    </row>
    <row r="33" spans="1:7" x14ac:dyDescent="0.25">
      <c r="A33" s="62" t="s">
        <v>100</v>
      </c>
      <c r="B33" s="63">
        <v>833</v>
      </c>
      <c r="C33" s="64">
        <f t="shared" si="1"/>
        <v>3.9653448850383202E-2</v>
      </c>
      <c r="D33" s="65">
        <f t="shared" si="3"/>
        <v>7.2551390568319227E-3</v>
      </c>
      <c r="E33" s="65">
        <f t="shared" si="3"/>
        <v>3.8653366583541147E-2</v>
      </c>
      <c r="F33" s="65">
        <f t="shared" si="3"/>
        <v>-8.3608360836083612E-2</v>
      </c>
      <c r="G33" s="65">
        <f t="shared" si="3"/>
        <v>-0.1358921161825726</v>
      </c>
    </row>
    <row r="34" spans="1:7" x14ac:dyDescent="0.25">
      <c r="A34" s="62" t="s">
        <v>101</v>
      </c>
      <c r="B34" s="63">
        <v>723</v>
      </c>
      <c r="C34" s="64">
        <f t="shared" si="1"/>
        <v>3.4417099062217356E-2</v>
      </c>
      <c r="D34" s="65">
        <f t="shared" si="3"/>
        <v>-1.4986376021798364E-2</v>
      </c>
      <c r="E34" s="65">
        <f t="shared" si="3"/>
        <v>-9.5890410958904115E-3</v>
      </c>
      <c r="F34" s="65">
        <f t="shared" si="3"/>
        <v>-0.12469733656174334</v>
      </c>
      <c r="G34" s="65">
        <f t="shared" si="3"/>
        <v>-2.8225806451612902E-2</v>
      </c>
    </row>
    <row r="35" spans="1:7" x14ac:dyDescent="0.25">
      <c r="A35" s="62" t="s">
        <v>102</v>
      </c>
      <c r="B35" s="63">
        <v>596</v>
      </c>
      <c r="C35" s="64">
        <f t="shared" si="1"/>
        <v>2.8371495215880421E-2</v>
      </c>
      <c r="D35" s="65">
        <f t="shared" si="3"/>
        <v>-1.1608623548922056E-2</v>
      </c>
      <c r="E35" s="65">
        <f t="shared" si="3"/>
        <v>-9.9667774086378731E-3</v>
      </c>
      <c r="F35" s="65">
        <f t="shared" si="3"/>
        <v>-5.993690851735016E-2</v>
      </c>
      <c r="G35" s="65">
        <f t="shared" si="3"/>
        <v>-0.23979591836734693</v>
      </c>
    </row>
    <row r="36" spans="1:7" x14ac:dyDescent="0.25">
      <c r="A36" s="62" t="s">
        <v>103</v>
      </c>
      <c r="B36" s="63">
        <v>169</v>
      </c>
      <c r="C36" s="64">
        <f t="shared" si="1"/>
        <v>8.0449374018184416E-3</v>
      </c>
      <c r="D36" s="65">
        <f t="shared" si="3"/>
        <v>-2.3121387283236993E-2</v>
      </c>
      <c r="E36" s="65">
        <f t="shared" si="3"/>
        <v>1.1976047904191617E-2</v>
      </c>
      <c r="F36" s="65">
        <f t="shared" si="3"/>
        <v>-7.1428571428571425E-2</v>
      </c>
      <c r="G36" s="65">
        <f t="shared" si="3"/>
        <v>-0.1796116504854369</v>
      </c>
    </row>
    <row r="37" spans="1:7" x14ac:dyDescent="0.25">
      <c r="A37" s="62" t="s">
        <v>104</v>
      </c>
      <c r="B37" s="63">
        <v>110</v>
      </c>
      <c r="C37" s="64">
        <f t="shared" si="1"/>
        <v>5.2363497881658498E-3</v>
      </c>
      <c r="D37" s="65">
        <f t="shared" si="3"/>
        <v>-9.0090090090090089E-3</v>
      </c>
      <c r="E37" s="65">
        <f t="shared" si="3"/>
        <v>1.8518518518518517E-2</v>
      </c>
      <c r="F37" s="65">
        <f t="shared" si="3"/>
        <v>-0.10569105691056911</v>
      </c>
      <c r="G37" s="65">
        <f t="shared" si="3"/>
        <v>-8.3333333333333329E-2</v>
      </c>
    </row>
    <row r="38" spans="1:7" x14ac:dyDescent="0.25">
      <c r="A38" s="62" t="s">
        <v>105</v>
      </c>
      <c r="B38" s="63">
        <v>299</v>
      </c>
      <c r="C38" s="64">
        <f t="shared" si="1"/>
        <v>1.4233350787832628E-2</v>
      </c>
      <c r="D38" s="65">
        <f t="shared" si="3"/>
        <v>8.3333333333333329E-2</v>
      </c>
      <c r="E38" s="65">
        <f t="shared" si="3"/>
        <v>0.14559386973180077</v>
      </c>
      <c r="F38" s="65">
        <f t="shared" si="3"/>
        <v>-1.3201320132013201E-2</v>
      </c>
      <c r="G38" s="65">
        <f t="shared" si="3"/>
        <v>-0.1601123595505618</v>
      </c>
    </row>
    <row r="39" spans="1:7" x14ac:dyDescent="0.25">
      <c r="A39" s="62" t="s">
        <v>106</v>
      </c>
      <c r="B39" s="63">
        <v>1464</v>
      </c>
      <c r="C39" s="64">
        <f t="shared" si="1"/>
        <v>6.9691055362498214E-2</v>
      </c>
      <c r="D39" s="65">
        <f t="shared" si="3"/>
        <v>2.0920502092050208E-2</v>
      </c>
      <c r="E39" s="65">
        <f t="shared" si="3"/>
        <v>4.1992882562277581E-2</v>
      </c>
      <c r="F39" s="65">
        <f t="shared" si="3"/>
        <v>-5.9730250481695571E-2</v>
      </c>
      <c r="G39" s="65">
        <f t="shared" si="3"/>
        <v>-0.11218920557913888</v>
      </c>
    </row>
    <row r="40" spans="1:7" x14ac:dyDescent="0.25">
      <c r="A40" s="66" t="s">
        <v>107</v>
      </c>
      <c r="B40" s="67">
        <v>21007</v>
      </c>
      <c r="C40" s="68">
        <f>B40/$B$40</f>
        <v>1</v>
      </c>
      <c r="D40" s="65">
        <f>($B76-C76)/C76</f>
        <v>2.6250477281405116E-3</v>
      </c>
      <c r="E40" s="65">
        <f t="shared" si="3"/>
        <v>2.9754901960784313E-2</v>
      </c>
      <c r="F40" s="65">
        <f t="shared" si="3"/>
        <v>-6.4526184538653372E-2</v>
      </c>
      <c r="G40" s="65">
        <f t="shared" si="3"/>
        <v>-0.12236798128342247</v>
      </c>
    </row>
    <row r="42" spans="1:7" x14ac:dyDescent="0.25">
      <c r="A42" s="46" t="s">
        <v>34</v>
      </c>
    </row>
    <row r="43" spans="1:7" hidden="1" x14ac:dyDescent="0.25"/>
    <row r="44" spans="1:7" hidden="1" x14ac:dyDescent="0.25">
      <c r="A44" s="69"/>
      <c r="B44" s="69" t="s">
        <v>181</v>
      </c>
      <c r="C44" s="69"/>
      <c r="D44" s="69"/>
      <c r="E44" s="69"/>
      <c r="F44" s="69"/>
      <c r="G44" s="69"/>
    </row>
    <row r="45" spans="1:7" hidden="1" x14ac:dyDescent="0.25">
      <c r="A45" s="69"/>
      <c r="B45" s="69">
        <v>2022</v>
      </c>
      <c r="C45" s="69">
        <v>2021</v>
      </c>
      <c r="D45" s="69">
        <v>2020</v>
      </c>
      <c r="E45" s="69">
        <v>2019</v>
      </c>
      <c r="F45" s="69">
        <v>2008</v>
      </c>
      <c r="G45" s="69"/>
    </row>
    <row r="46" spans="1:7" hidden="1" x14ac:dyDescent="0.25">
      <c r="A46" s="69" t="s">
        <v>77</v>
      </c>
      <c r="B46" s="69">
        <v>395</v>
      </c>
      <c r="C46" s="69">
        <v>392</v>
      </c>
      <c r="D46" s="69">
        <v>388</v>
      </c>
      <c r="E46" s="1">
        <v>428</v>
      </c>
      <c r="F46" s="69">
        <v>409</v>
      </c>
      <c r="G46" s="69"/>
    </row>
    <row r="47" spans="1:7" hidden="1" x14ac:dyDescent="0.25">
      <c r="A47" s="69" t="s">
        <v>78</v>
      </c>
      <c r="B47" s="69">
        <v>140</v>
      </c>
      <c r="C47" s="69">
        <v>140</v>
      </c>
      <c r="D47" s="69">
        <v>134</v>
      </c>
      <c r="E47" s="1">
        <v>148</v>
      </c>
      <c r="F47" s="69">
        <v>156</v>
      </c>
      <c r="G47" s="69"/>
    </row>
    <row r="48" spans="1:7" hidden="1" x14ac:dyDescent="0.25">
      <c r="A48" s="69" t="s">
        <v>79</v>
      </c>
      <c r="B48" s="69">
        <v>1755</v>
      </c>
      <c r="C48" s="69">
        <v>1726</v>
      </c>
      <c r="D48" s="69">
        <v>1656</v>
      </c>
      <c r="E48" s="1">
        <v>1824</v>
      </c>
      <c r="F48" s="69">
        <v>1850</v>
      </c>
      <c r="G48" s="69"/>
    </row>
    <row r="49" spans="1:7" hidden="1" x14ac:dyDescent="0.25">
      <c r="A49" s="69" t="s">
        <v>80</v>
      </c>
      <c r="B49" s="69">
        <v>62</v>
      </c>
      <c r="C49" s="69">
        <v>57</v>
      </c>
      <c r="D49" s="69">
        <v>60</v>
      </c>
      <c r="E49" s="1">
        <v>64</v>
      </c>
      <c r="F49" s="69">
        <v>93</v>
      </c>
      <c r="G49" s="69"/>
    </row>
    <row r="50" spans="1:7" hidden="1" x14ac:dyDescent="0.25">
      <c r="A50" s="69" t="s">
        <v>81</v>
      </c>
      <c r="B50" s="69">
        <v>239</v>
      </c>
      <c r="C50" s="69">
        <v>245</v>
      </c>
      <c r="D50" s="69">
        <v>237</v>
      </c>
      <c r="E50" s="1">
        <v>245</v>
      </c>
      <c r="F50" s="69">
        <v>234</v>
      </c>
      <c r="G50" s="69"/>
    </row>
    <row r="51" spans="1:7" hidden="1" x14ac:dyDescent="0.25">
      <c r="A51" s="69" t="s">
        <v>82</v>
      </c>
      <c r="B51" s="69">
        <v>76</v>
      </c>
      <c r="C51" s="69">
        <v>87</v>
      </c>
      <c r="D51" s="69">
        <v>82</v>
      </c>
      <c r="E51" s="1">
        <v>91</v>
      </c>
      <c r="F51" s="69">
        <v>94</v>
      </c>
      <c r="G51" s="69"/>
    </row>
    <row r="52" spans="1:7" hidden="1" x14ac:dyDescent="0.25">
      <c r="A52" s="69" t="s">
        <v>83</v>
      </c>
      <c r="B52" s="69">
        <v>237</v>
      </c>
      <c r="C52" s="69">
        <v>231</v>
      </c>
      <c r="D52" s="69">
        <v>213</v>
      </c>
      <c r="E52" s="1">
        <v>235</v>
      </c>
      <c r="F52" s="69">
        <v>297</v>
      </c>
      <c r="G52" s="69"/>
    </row>
    <row r="53" spans="1:7" hidden="1" x14ac:dyDescent="0.25">
      <c r="A53" s="69" t="s">
        <v>84</v>
      </c>
      <c r="B53" s="69">
        <v>2378</v>
      </c>
      <c r="C53" s="69">
        <v>2378</v>
      </c>
      <c r="D53" s="69">
        <v>2309</v>
      </c>
      <c r="E53" s="1">
        <v>2552</v>
      </c>
      <c r="F53" s="69">
        <v>2700</v>
      </c>
      <c r="G53" s="69"/>
    </row>
    <row r="54" spans="1:7" hidden="1" x14ac:dyDescent="0.25">
      <c r="A54" s="69" t="s">
        <v>85</v>
      </c>
      <c r="B54" s="69">
        <v>204</v>
      </c>
      <c r="C54" s="69">
        <v>203</v>
      </c>
      <c r="D54" s="69">
        <v>210</v>
      </c>
      <c r="E54" s="1">
        <v>223</v>
      </c>
      <c r="F54" s="69">
        <v>261</v>
      </c>
      <c r="G54" s="69"/>
    </row>
    <row r="55" spans="1:7" hidden="1" x14ac:dyDescent="0.25">
      <c r="A55" s="69" t="s">
        <v>86</v>
      </c>
      <c r="B55" s="69">
        <v>1754</v>
      </c>
      <c r="C55" s="69">
        <v>1741</v>
      </c>
      <c r="D55" s="69">
        <v>1687</v>
      </c>
      <c r="E55" s="1">
        <v>1889</v>
      </c>
      <c r="F55" s="69">
        <v>1829</v>
      </c>
      <c r="G55" s="69"/>
    </row>
    <row r="56" spans="1:7" hidden="1" x14ac:dyDescent="0.25">
      <c r="A56" s="69" t="s">
        <v>87</v>
      </c>
      <c r="B56" s="69">
        <v>575</v>
      </c>
      <c r="C56" s="69">
        <v>561</v>
      </c>
      <c r="D56" s="69">
        <v>538</v>
      </c>
      <c r="E56" s="1">
        <v>593</v>
      </c>
      <c r="F56" s="69">
        <v>677</v>
      </c>
      <c r="G56" s="69"/>
    </row>
    <row r="57" spans="1:7" hidden="1" x14ac:dyDescent="0.25">
      <c r="A57" s="69" t="s">
        <v>88</v>
      </c>
      <c r="B57" s="69">
        <v>1194</v>
      </c>
      <c r="C57" s="69">
        <v>1206</v>
      </c>
      <c r="D57" s="69">
        <v>1151</v>
      </c>
      <c r="E57" s="1">
        <v>1289</v>
      </c>
      <c r="F57" s="69">
        <v>1477</v>
      </c>
      <c r="G57" s="69"/>
    </row>
    <row r="58" spans="1:7" hidden="1" x14ac:dyDescent="0.25">
      <c r="A58" s="69" t="s">
        <v>89</v>
      </c>
      <c r="B58" s="69">
        <v>1263</v>
      </c>
      <c r="C58" s="69">
        <v>1274</v>
      </c>
      <c r="D58" s="69">
        <v>1219</v>
      </c>
      <c r="E58" s="1">
        <v>1363</v>
      </c>
      <c r="F58" s="69">
        <v>1496</v>
      </c>
      <c r="G58" s="69"/>
    </row>
    <row r="59" spans="1:7" hidden="1" x14ac:dyDescent="0.25">
      <c r="A59" s="69" t="s">
        <v>90</v>
      </c>
      <c r="B59" s="69">
        <v>112</v>
      </c>
      <c r="C59" s="69">
        <v>115</v>
      </c>
      <c r="D59" s="69">
        <v>109</v>
      </c>
      <c r="E59" s="1">
        <v>117</v>
      </c>
      <c r="F59" s="69">
        <v>126</v>
      </c>
      <c r="G59" s="69"/>
    </row>
    <row r="60" spans="1:7" hidden="1" x14ac:dyDescent="0.25">
      <c r="A60" s="69" t="s">
        <v>91</v>
      </c>
      <c r="B60" s="69">
        <v>731</v>
      </c>
      <c r="C60" s="69">
        <v>713</v>
      </c>
      <c r="D60" s="69">
        <v>714</v>
      </c>
      <c r="E60" s="1">
        <v>786</v>
      </c>
      <c r="F60" s="69">
        <v>850</v>
      </c>
      <c r="G60" s="69"/>
    </row>
    <row r="61" spans="1:7" hidden="1" x14ac:dyDescent="0.25">
      <c r="A61" s="69" t="s">
        <v>92</v>
      </c>
      <c r="B61" s="69">
        <v>863</v>
      </c>
      <c r="C61" s="69">
        <v>853</v>
      </c>
      <c r="D61" s="69">
        <v>845</v>
      </c>
      <c r="E61" s="1">
        <v>916</v>
      </c>
      <c r="F61" s="69">
        <v>942</v>
      </c>
      <c r="G61" s="69"/>
    </row>
    <row r="62" spans="1:7" hidden="1" x14ac:dyDescent="0.25">
      <c r="A62" s="69" t="s">
        <v>93</v>
      </c>
      <c r="B62" s="69">
        <v>493</v>
      </c>
      <c r="C62" s="69">
        <v>512</v>
      </c>
      <c r="D62" s="69">
        <v>485</v>
      </c>
      <c r="E62" s="1">
        <v>528</v>
      </c>
      <c r="F62" s="69">
        <v>637</v>
      </c>
      <c r="G62" s="69"/>
    </row>
    <row r="63" spans="1:7" hidden="1" x14ac:dyDescent="0.25">
      <c r="A63" s="69" t="s">
        <v>94</v>
      </c>
      <c r="B63" s="69">
        <v>307</v>
      </c>
      <c r="C63" s="69">
        <v>298</v>
      </c>
      <c r="D63" s="69">
        <v>287</v>
      </c>
      <c r="E63" s="1">
        <v>311</v>
      </c>
      <c r="F63" s="69">
        <v>293</v>
      </c>
      <c r="G63" s="69"/>
    </row>
    <row r="64" spans="1:7" hidden="1" x14ac:dyDescent="0.25">
      <c r="A64" s="69" t="s">
        <v>95</v>
      </c>
      <c r="B64" s="69">
        <v>792</v>
      </c>
      <c r="C64" s="69">
        <v>794</v>
      </c>
      <c r="D64" s="69">
        <v>787</v>
      </c>
      <c r="E64" s="1">
        <v>861</v>
      </c>
      <c r="F64" s="69">
        <v>868</v>
      </c>
      <c r="G64" s="69"/>
    </row>
    <row r="65" spans="1:11" hidden="1" x14ac:dyDescent="0.25">
      <c r="A65" s="69" t="s">
        <v>96</v>
      </c>
      <c r="B65" s="69">
        <v>1870</v>
      </c>
      <c r="C65" s="69">
        <v>1894</v>
      </c>
      <c r="D65" s="69">
        <v>1863</v>
      </c>
      <c r="E65" s="1">
        <v>2016</v>
      </c>
      <c r="F65" s="69">
        <v>2212</v>
      </c>
      <c r="G65" s="69"/>
    </row>
    <row r="66" spans="1:11" hidden="1" x14ac:dyDescent="0.25">
      <c r="A66" s="69" t="s">
        <v>97</v>
      </c>
      <c r="B66" s="69">
        <v>84</v>
      </c>
      <c r="C66" s="69">
        <v>89</v>
      </c>
      <c r="D66" s="69">
        <v>88</v>
      </c>
      <c r="E66" s="1">
        <v>103</v>
      </c>
      <c r="F66" s="69">
        <v>126</v>
      </c>
      <c r="G66" s="69"/>
    </row>
    <row r="67" spans="1:11" hidden="1" x14ac:dyDescent="0.25">
      <c r="A67" s="69" t="s">
        <v>98</v>
      </c>
      <c r="B67" s="69">
        <v>264</v>
      </c>
      <c r="C67" s="69">
        <v>261</v>
      </c>
      <c r="D67" s="69">
        <v>259</v>
      </c>
      <c r="E67" s="1">
        <v>272</v>
      </c>
      <c r="F67" s="69">
        <v>282</v>
      </c>
      <c r="G67" s="69"/>
    </row>
    <row r="68" spans="1:11" hidden="1" x14ac:dyDescent="0.25">
      <c r="A68" s="69" t="s">
        <v>99</v>
      </c>
      <c r="B68" s="69">
        <v>1025</v>
      </c>
      <c r="C68" s="69">
        <v>1024</v>
      </c>
      <c r="D68" s="69">
        <v>1004</v>
      </c>
      <c r="E68" s="1">
        <v>1068</v>
      </c>
      <c r="F68" s="69">
        <v>1204</v>
      </c>
      <c r="G68" s="69"/>
    </row>
    <row r="69" spans="1:11" hidden="1" x14ac:dyDescent="0.25">
      <c r="A69" s="69" t="s">
        <v>100</v>
      </c>
      <c r="B69" s="69">
        <v>833</v>
      </c>
      <c r="C69" s="69">
        <v>827</v>
      </c>
      <c r="D69" s="69">
        <v>802</v>
      </c>
      <c r="E69" s="1">
        <v>909</v>
      </c>
      <c r="F69" s="69">
        <v>964</v>
      </c>
      <c r="G69" s="69"/>
    </row>
    <row r="70" spans="1:11" hidden="1" x14ac:dyDescent="0.25">
      <c r="A70" s="69" t="s">
        <v>101</v>
      </c>
      <c r="B70" s="69">
        <v>723</v>
      </c>
      <c r="C70" s="69">
        <v>734</v>
      </c>
      <c r="D70" s="69">
        <v>730</v>
      </c>
      <c r="E70" s="1">
        <v>826</v>
      </c>
      <c r="F70" s="69">
        <v>744</v>
      </c>
      <c r="G70" s="69"/>
    </row>
    <row r="71" spans="1:11" hidden="1" x14ac:dyDescent="0.25">
      <c r="A71" s="69" t="s">
        <v>102</v>
      </c>
      <c r="B71" s="69">
        <v>596</v>
      </c>
      <c r="C71" s="69">
        <v>603</v>
      </c>
      <c r="D71" s="69">
        <v>602</v>
      </c>
      <c r="E71" s="1">
        <v>634</v>
      </c>
      <c r="F71" s="69">
        <v>784</v>
      </c>
      <c r="G71" s="69"/>
    </row>
    <row r="72" spans="1:11" hidden="1" x14ac:dyDescent="0.25">
      <c r="A72" s="69" t="s">
        <v>103</v>
      </c>
      <c r="B72" s="69">
        <v>169</v>
      </c>
      <c r="C72" s="69">
        <v>173</v>
      </c>
      <c r="D72" s="69">
        <v>167</v>
      </c>
      <c r="E72" s="1">
        <v>182</v>
      </c>
      <c r="F72" s="69">
        <v>206</v>
      </c>
      <c r="G72" s="69"/>
    </row>
    <row r="73" spans="1:11" hidden="1" x14ac:dyDescent="0.25">
      <c r="A73" s="69" t="s">
        <v>104</v>
      </c>
      <c r="B73" s="69">
        <v>110</v>
      </c>
      <c r="C73" s="69">
        <v>111</v>
      </c>
      <c r="D73" s="69">
        <v>108</v>
      </c>
      <c r="E73" s="1">
        <v>123</v>
      </c>
      <c r="F73" s="69">
        <v>120</v>
      </c>
      <c r="G73" s="69"/>
    </row>
    <row r="74" spans="1:11" hidden="1" x14ac:dyDescent="0.25">
      <c r="A74" s="69" t="s">
        <v>105</v>
      </c>
      <c r="B74" s="69">
        <v>299</v>
      </c>
      <c r="C74" s="69">
        <v>276</v>
      </c>
      <c r="D74" s="69">
        <v>261</v>
      </c>
      <c r="E74" s="1">
        <v>303</v>
      </c>
      <c r="F74" s="69">
        <v>356</v>
      </c>
      <c r="G74" s="69"/>
    </row>
    <row r="75" spans="1:11" hidden="1" x14ac:dyDescent="0.25">
      <c r="A75" s="69" t="s">
        <v>106</v>
      </c>
      <c r="B75" s="69">
        <v>1464</v>
      </c>
      <c r="C75" s="69">
        <v>1434</v>
      </c>
      <c r="D75" s="69">
        <v>1405</v>
      </c>
      <c r="E75" s="1">
        <v>1557</v>
      </c>
      <c r="F75" s="69">
        <v>1649</v>
      </c>
      <c r="G75" s="69"/>
    </row>
    <row r="76" spans="1:11" hidden="1" x14ac:dyDescent="0.25">
      <c r="A76" s="69" t="s">
        <v>107</v>
      </c>
      <c r="B76" s="70">
        <v>21007</v>
      </c>
      <c r="C76" s="70">
        <v>20952</v>
      </c>
      <c r="D76" s="70">
        <v>20400</v>
      </c>
      <c r="E76" s="70">
        <v>22456</v>
      </c>
      <c r="F76" s="70">
        <v>23936</v>
      </c>
      <c r="G76" s="69"/>
    </row>
    <row r="77" spans="1:11" hidden="1" x14ac:dyDescent="0.25">
      <c r="A77" s="69"/>
      <c r="B77" s="69"/>
      <c r="C77" s="69"/>
      <c r="D77" s="69"/>
      <c r="E77" s="69"/>
      <c r="F77" s="69"/>
      <c r="G77" s="69"/>
    </row>
    <row r="78" spans="1:11" hidden="1" x14ac:dyDescent="0.25">
      <c r="A78" s="71" t="s">
        <v>216</v>
      </c>
      <c r="B78" s="72" t="s">
        <v>269</v>
      </c>
      <c r="C78" s="72" t="s">
        <v>270</v>
      </c>
      <c r="D78" s="72" t="s">
        <v>271</v>
      </c>
      <c r="E78" s="72" t="s">
        <v>272</v>
      </c>
      <c r="F78" s="72" t="s">
        <v>273</v>
      </c>
      <c r="G78" s="73" t="s">
        <v>210</v>
      </c>
      <c r="H78" s="74" t="s">
        <v>209</v>
      </c>
      <c r="I78" s="75" t="s">
        <v>208</v>
      </c>
      <c r="J78" s="75" t="s">
        <v>207</v>
      </c>
      <c r="K78" s="1" t="s">
        <v>221</v>
      </c>
    </row>
    <row r="79" spans="1:11" hidden="1" x14ac:dyDescent="0.25">
      <c r="A79" t="s">
        <v>217</v>
      </c>
      <c r="B79" s="21">
        <f>+B53+B57+B69+B70+B68</f>
        <v>6153</v>
      </c>
      <c r="C79" s="21">
        <f t="shared" ref="C79:F79" si="4">+C53+C57+C69+C70+C68</f>
        <v>6169</v>
      </c>
      <c r="D79" s="21">
        <f t="shared" si="4"/>
        <v>5996</v>
      </c>
      <c r="E79" s="21">
        <f t="shared" si="4"/>
        <v>6644</v>
      </c>
      <c r="F79" s="21">
        <f t="shared" si="4"/>
        <v>7089</v>
      </c>
      <c r="G79" s="28">
        <f>($B79-F79)/F79</f>
        <v>-0.1320355480321625</v>
      </c>
      <c r="H79" s="28">
        <f>($B79-E79)/E79</f>
        <v>-7.3901264298615293E-2</v>
      </c>
      <c r="I79" s="28">
        <f>($B79-D79)/D79</f>
        <v>2.6184122748499E-2</v>
      </c>
      <c r="J79" s="28">
        <f>($B79-C79)/C79</f>
        <v>-2.5936132274274599E-3</v>
      </c>
      <c r="K79" s="1" t="s">
        <v>214</v>
      </c>
    </row>
    <row r="80" spans="1:11" hidden="1" x14ac:dyDescent="0.25">
      <c r="A80" t="s">
        <v>218</v>
      </c>
      <c r="B80" s="21">
        <f>+B47+B48+B55+B58+B65+B66+B75</f>
        <v>8330</v>
      </c>
      <c r="C80" s="21">
        <f t="shared" ref="C80:F80" si="5">+C47+C48+C55+C58+C65+C66+C75</f>
        <v>8298</v>
      </c>
      <c r="D80" s="21">
        <f t="shared" si="5"/>
        <v>8052</v>
      </c>
      <c r="E80" s="21">
        <f t="shared" si="5"/>
        <v>8900</v>
      </c>
      <c r="F80" s="21">
        <f t="shared" si="5"/>
        <v>9318</v>
      </c>
      <c r="G80" s="28">
        <f t="shared" ref="G80:G83" si="6">($B80-F80)/F80</f>
        <v>-0.10603133719682335</v>
      </c>
      <c r="H80" s="28">
        <f t="shared" ref="H80:H83" si="7">($B80-E80)/E80</f>
        <v>-6.4044943820224715E-2</v>
      </c>
      <c r="I80" s="28">
        <f t="shared" ref="I80:I83" si="8">($B80-D80)/D80</f>
        <v>3.4525583705911578E-2</v>
      </c>
      <c r="J80" s="28">
        <f t="shared" ref="J80:J83" si="9">($B80-C80)/C80</f>
        <v>3.8563509279344421E-3</v>
      </c>
      <c r="K80" s="1" t="s">
        <v>215</v>
      </c>
    </row>
    <row r="81" spans="1:11" hidden="1" x14ac:dyDescent="0.25">
      <c r="A81" t="s">
        <v>219</v>
      </c>
      <c r="B81" s="21">
        <f>+B46+B49+B51+B56+B60+B62+B67+B64</f>
        <v>3388</v>
      </c>
      <c r="C81" s="21">
        <f t="shared" ref="C81:F81" si="10">+C46+C49+C51+C56+C60+C62+C67+C64</f>
        <v>3377</v>
      </c>
      <c r="D81" s="21">
        <f t="shared" si="10"/>
        <v>3313</v>
      </c>
      <c r="E81" s="21">
        <f t="shared" si="10"/>
        <v>3623</v>
      </c>
      <c r="F81" s="21">
        <f t="shared" si="10"/>
        <v>3910</v>
      </c>
      <c r="G81" s="28">
        <f t="shared" si="6"/>
        <v>-0.13350383631713555</v>
      </c>
      <c r="H81" s="28">
        <f t="shared" si="7"/>
        <v>-6.4863372895390556E-2</v>
      </c>
      <c r="I81" s="28">
        <f t="shared" si="8"/>
        <v>2.2638092363416844E-2</v>
      </c>
      <c r="J81" s="28">
        <f t="shared" si="9"/>
        <v>3.2573289902280132E-3</v>
      </c>
      <c r="K81" s="1" t="s">
        <v>222</v>
      </c>
    </row>
    <row r="82" spans="1:11" ht="15.75" hidden="1" thickBot="1" x14ac:dyDescent="0.3">
      <c r="A82" s="76" t="s">
        <v>220</v>
      </c>
      <c r="B82" s="77">
        <f>+B50+B52+B54+B59+B61+B63+B71+B72+B73+B74</f>
        <v>3136</v>
      </c>
      <c r="C82" s="77">
        <f t="shared" ref="C82:F82" si="11">+C50+C52+C54+C59+C61+C63+C71+C72+C73+C74</f>
        <v>3108</v>
      </c>
      <c r="D82" s="77">
        <f t="shared" si="11"/>
        <v>3039</v>
      </c>
      <c r="E82" s="77">
        <f t="shared" si="11"/>
        <v>3289</v>
      </c>
      <c r="F82" s="77">
        <f t="shared" si="11"/>
        <v>3619</v>
      </c>
      <c r="G82" s="28">
        <f t="shared" si="6"/>
        <v>-0.13346228239845262</v>
      </c>
      <c r="H82" s="28">
        <f t="shared" si="7"/>
        <v>-4.6518698692611736E-2</v>
      </c>
      <c r="I82" s="28">
        <f t="shared" si="8"/>
        <v>3.1918394208621255E-2</v>
      </c>
      <c r="J82" s="28">
        <f t="shared" si="9"/>
        <v>9.0090090090090089E-3</v>
      </c>
    </row>
    <row r="83" spans="1:11" hidden="1" x14ac:dyDescent="0.25">
      <c r="A83" s="78" t="s">
        <v>132</v>
      </c>
      <c r="B83" s="79">
        <f>SUM(B79:B82)</f>
        <v>21007</v>
      </c>
      <c r="C83" s="79">
        <f>SUM(C79:C82)</f>
        <v>20952</v>
      </c>
      <c r="D83" s="79">
        <f t="shared" ref="D83:F83" si="12">SUM(D79:D82)</f>
        <v>20400</v>
      </c>
      <c r="E83" s="79">
        <f t="shared" si="12"/>
        <v>22456</v>
      </c>
      <c r="F83" s="79">
        <f t="shared" si="12"/>
        <v>23936</v>
      </c>
      <c r="G83" s="28">
        <f t="shared" si="6"/>
        <v>-0.12236798128342247</v>
      </c>
      <c r="H83" s="28">
        <f t="shared" si="7"/>
        <v>-6.4526184538653372E-2</v>
      </c>
      <c r="I83" s="28">
        <f t="shared" si="8"/>
        <v>2.9754901960784313E-2</v>
      </c>
      <c r="J83" s="28">
        <f t="shared" si="9"/>
        <v>2.6250477281405116E-3</v>
      </c>
    </row>
    <row r="84" spans="1:11" hidden="1" x14ac:dyDescent="0.25"/>
    <row r="85" spans="1:11" hidden="1" x14ac:dyDescent="0.25"/>
  </sheetData>
  <mergeCells count="3">
    <mergeCell ref="B8:B9"/>
    <mergeCell ref="C8:C9"/>
    <mergeCell ref="D8:G8"/>
  </mergeCells>
  <phoneticPr fontId="19" type="noConversion"/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G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J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topLeftCell="A7" workbookViewId="0">
      <selection activeCell="B32" sqref="B3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39"/>
    </row>
    <row r="3" spans="1:9" ht="18.75" x14ac:dyDescent="0.3">
      <c r="A3" s="31" t="s">
        <v>42</v>
      </c>
    </row>
    <row r="5" spans="1:9" x14ac:dyDescent="0.25">
      <c r="A5" s="32" t="s">
        <v>15</v>
      </c>
      <c r="C5" s="32" t="str">
        <f>Índex!A7</f>
        <v>2n trimestre 2022</v>
      </c>
    </row>
    <row r="6" spans="1:9" ht="15.75" thickBot="1" x14ac:dyDescent="0.3">
      <c r="A6" s="33" t="s">
        <v>35</v>
      </c>
      <c r="B6" s="34"/>
      <c r="C6" s="34"/>
      <c r="D6" s="34"/>
      <c r="E6" s="34"/>
      <c r="F6" s="34"/>
      <c r="G6" s="34"/>
      <c r="H6" s="34"/>
      <c r="I6" s="34"/>
    </row>
    <row r="29" spans="1:8" x14ac:dyDescent="0.25">
      <c r="A29" s="46" t="s">
        <v>34</v>
      </c>
    </row>
    <row r="30" spans="1:8" x14ac:dyDescent="0.25">
      <c r="A30" s="46"/>
    </row>
    <row r="31" spans="1:8" ht="30" x14ac:dyDescent="0.25">
      <c r="B31" s="164" t="s">
        <v>36</v>
      </c>
      <c r="C31" s="169" t="s">
        <v>203</v>
      </c>
      <c r="D31" s="169" t="s">
        <v>211</v>
      </c>
      <c r="E31" s="169" t="s">
        <v>204</v>
      </c>
      <c r="F31" s="169" t="s">
        <v>205</v>
      </c>
    </row>
    <row r="32" spans="1:8" x14ac:dyDescent="0.25">
      <c r="A32" s="165" t="s">
        <v>29</v>
      </c>
      <c r="B32" s="170">
        <v>283735</v>
      </c>
      <c r="C32" s="49">
        <v>4.4218312969233037E-2</v>
      </c>
      <c r="D32" s="49">
        <v>0.10622246481344302</v>
      </c>
      <c r="E32" s="49">
        <v>8.3520453365105551E-2</v>
      </c>
      <c r="F32" s="49">
        <v>0.14634845987265263</v>
      </c>
      <c r="H32" s="80"/>
    </row>
    <row r="33" spans="1:6" x14ac:dyDescent="0.25">
      <c r="A33" s="165" t="s">
        <v>30</v>
      </c>
      <c r="B33" s="170">
        <v>1555366</v>
      </c>
      <c r="C33" s="49">
        <v>5.6392660104310356E-2</v>
      </c>
      <c r="D33" s="49">
        <v>9.340931267100272E-2</v>
      </c>
      <c r="E33" s="49">
        <v>3.1189626618188953E-2</v>
      </c>
      <c r="F33" s="49">
        <v>9.1277378126686085E-2</v>
      </c>
    </row>
    <row r="34" spans="1:6" x14ac:dyDescent="0.25">
      <c r="A34" s="165" t="s">
        <v>31</v>
      </c>
      <c r="B34" s="171">
        <v>2017820</v>
      </c>
      <c r="C34" s="49">
        <v>4.9357484229631134E-2</v>
      </c>
      <c r="D34" s="49">
        <v>9.1922301012147503E-2</v>
      </c>
      <c r="E34" s="49">
        <v>2.9847836361056642E-2</v>
      </c>
      <c r="F34" s="49">
        <v>7.1931534757213478E-2</v>
      </c>
    </row>
    <row r="35" spans="1:6" x14ac:dyDescent="0.25">
      <c r="A35" s="165" t="s">
        <v>32</v>
      </c>
      <c r="B35" s="171">
        <v>2943190</v>
      </c>
      <c r="C35" s="49">
        <v>4.9720288823857747E-2</v>
      </c>
      <c r="D35" s="49">
        <v>0.10275697674505739</v>
      </c>
      <c r="E35" s="49">
        <v>3.4471002236815651E-2</v>
      </c>
      <c r="F35" s="49">
        <v>6.9374410937362616E-2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40"/>
  <sheetViews>
    <sheetView topLeftCell="A7" workbookViewId="0">
      <selection activeCell="J37" sqref="J37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D1" s="1" t="s">
        <v>267</v>
      </c>
    </row>
    <row r="3" spans="1:9" ht="18.75" x14ac:dyDescent="0.3">
      <c r="A3" s="31" t="s">
        <v>41</v>
      </c>
    </row>
    <row r="5" spans="1:9" x14ac:dyDescent="0.25">
      <c r="A5" s="32" t="s">
        <v>16</v>
      </c>
      <c r="C5" s="32" t="str">
        <f>Índex!A7</f>
        <v>2n trimestre 2022</v>
      </c>
    </row>
    <row r="6" spans="1:9" ht="15.75" thickBot="1" x14ac:dyDescent="0.3">
      <c r="A6" s="33" t="str">
        <f>Índex!B28</f>
        <v>Variació interanual llocs de treball assalariat. Baix Llobregat.</v>
      </c>
      <c r="B6" s="34"/>
      <c r="C6" s="34"/>
      <c r="D6" s="34"/>
      <c r="E6" s="34"/>
      <c r="F6" s="34"/>
      <c r="G6" s="34"/>
      <c r="H6" s="34"/>
      <c r="I6" s="34"/>
    </row>
    <row r="29" spans="1:3" x14ac:dyDescent="0.25">
      <c r="A29" s="46" t="s">
        <v>34</v>
      </c>
    </row>
    <row r="30" spans="1:3" x14ac:dyDescent="0.25">
      <c r="A30" s="46"/>
    </row>
    <row r="31" spans="1:3" ht="30.75" customHeight="1" x14ac:dyDescent="0.25">
      <c r="B31" s="169" t="s">
        <v>40</v>
      </c>
      <c r="C31" s="169" t="s">
        <v>39</v>
      </c>
    </row>
    <row r="32" spans="1:3" x14ac:dyDescent="0.25">
      <c r="A32" s="173">
        <v>2016</v>
      </c>
      <c r="B32" s="170">
        <v>228443</v>
      </c>
      <c r="C32" s="49">
        <f>(B32-B40)/B40</f>
        <v>4.8764811473641201E-2</v>
      </c>
    </row>
    <row r="33" spans="1:5" x14ac:dyDescent="0.25">
      <c r="A33" s="173">
        <v>2017</v>
      </c>
      <c r="B33" s="170">
        <v>238962</v>
      </c>
      <c r="C33" s="49">
        <f t="shared" ref="C33:C37" si="0">(B33-B32)/B32</f>
        <v>4.604649737571298E-2</v>
      </c>
    </row>
    <row r="34" spans="1:5" x14ac:dyDescent="0.25">
      <c r="A34" s="173">
        <v>2018</v>
      </c>
      <c r="B34" s="170">
        <v>254715</v>
      </c>
      <c r="C34" s="49">
        <f t="shared" si="0"/>
        <v>6.5922615311221025E-2</v>
      </c>
    </row>
    <row r="35" spans="1:5" x14ac:dyDescent="0.25">
      <c r="A35" s="173">
        <v>2019</v>
      </c>
      <c r="B35" s="170">
        <v>261864</v>
      </c>
      <c r="C35" s="49">
        <f t="shared" si="0"/>
        <v>2.8066662740710204E-2</v>
      </c>
    </row>
    <row r="36" spans="1:5" x14ac:dyDescent="0.25">
      <c r="A36" s="173">
        <v>2020</v>
      </c>
      <c r="B36" s="170">
        <v>256490</v>
      </c>
      <c r="C36" s="49">
        <f>(B36-B35)/B35</f>
        <v>-2.0522103076406072E-2</v>
      </c>
      <c r="E36" s="80"/>
    </row>
    <row r="37" spans="1:5" x14ac:dyDescent="0.25">
      <c r="A37" s="173">
        <v>2021</v>
      </c>
      <c r="B37" s="170">
        <v>271720</v>
      </c>
      <c r="C37" s="49">
        <f t="shared" si="0"/>
        <v>5.937853327615112E-2</v>
      </c>
    </row>
    <row r="38" spans="1:5" x14ac:dyDescent="0.25">
      <c r="A38" s="173">
        <v>2022</v>
      </c>
      <c r="B38" s="170">
        <v>283735</v>
      </c>
      <c r="C38" s="49">
        <f>(B38-B37)/B37</f>
        <v>4.4218312969233037E-2</v>
      </c>
      <c r="D38" s="175">
        <f>B38-B37</f>
        <v>12015</v>
      </c>
      <c r="E38" s="80"/>
    </row>
    <row r="40" spans="1:5" x14ac:dyDescent="0.25">
      <c r="A40" s="174">
        <v>2015</v>
      </c>
      <c r="B40" s="175">
        <v>217821</v>
      </c>
      <c r="E40" s="80"/>
    </row>
  </sheetData>
  <hyperlinks>
    <hyperlink ref="A1" location="Índex!A1" display="TORNAR A L'ÍNDEX" xr:uid="{7892EAB3-CF61-4C77-9E84-FE0C1B66547D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workbookViewId="0">
      <selection activeCell="G40" sqref="G40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">
        <v>42</v>
      </c>
    </row>
    <row r="5" spans="1:9" x14ac:dyDescent="0.25">
      <c r="A5" s="32" t="s">
        <v>193</v>
      </c>
      <c r="C5" s="32" t="str">
        <f>Índex!A7</f>
        <v>2n trimestre 2022</v>
      </c>
    </row>
    <row r="6" spans="1:9" ht="15.75" thickBot="1" x14ac:dyDescent="0.3">
      <c r="A6" s="33" t="s">
        <v>194</v>
      </c>
      <c r="B6" s="34"/>
      <c r="C6" s="34"/>
      <c r="D6" s="34"/>
      <c r="E6" s="34"/>
      <c r="F6" s="34"/>
      <c r="G6" s="34"/>
      <c r="H6" s="34"/>
      <c r="I6" s="34"/>
    </row>
    <row r="29" spans="1:5" x14ac:dyDescent="0.25">
      <c r="A29" s="46" t="s">
        <v>34</v>
      </c>
    </row>
    <row r="30" spans="1:5" x14ac:dyDescent="0.25">
      <c r="A30" s="46"/>
    </row>
    <row r="31" spans="1:5" ht="30" x14ac:dyDescent="0.25">
      <c r="B31" s="169" t="s">
        <v>203</v>
      </c>
      <c r="C31" s="169" t="s">
        <v>211</v>
      </c>
      <c r="D31" s="169" t="s">
        <v>204</v>
      </c>
      <c r="E31" s="169" t="s">
        <v>205</v>
      </c>
    </row>
    <row r="32" spans="1:5" x14ac:dyDescent="0.25">
      <c r="A32" s="177" t="s">
        <v>186</v>
      </c>
      <c r="B32" s="49">
        <v>1.0509471499005276E-2</v>
      </c>
      <c r="C32" s="49">
        <v>3.0893720659348416E-2</v>
      </c>
      <c r="D32" s="49">
        <v>-1.9973826820797611E-2</v>
      </c>
      <c r="E32" s="49">
        <v>-9.7186265948485714E-2</v>
      </c>
    </row>
    <row r="33" spans="1:5" x14ac:dyDescent="0.25">
      <c r="A33" s="177" t="s">
        <v>187</v>
      </c>
      <c r="B33" s="49">
        <v>7.9706165041878344E-2</v>
      </c>
      <c r="C33" s="49">
        <v>0.12539893807336167</v>
      </c>
      <c r="D33" s="49">
        <v>0.10498285650047777</v>
      </c>
      <c r="E33" s="49">
        <v>0.14581511919333218</v>
      </c>
    </row>
    <row r="34" spans="1:5" x14ac:dyDescent="0.25">
      <c r="A34" s="177" t="s">
        <v>188</v>
      </c>
      <c r="B34" s="49">
        <v>5.991475055532209E-2</v>
      </c>
      <c r="C34" s="49">
        <v>0.20441242683475913</v>
      </c>
      <c r="D34" s="49">
        <v>0.23471899739838309</v>
      </c>
      <c r="E34" s="49">
        <v>0.78394600165713479</v>
      </c>
    </row>
    <row r="35" spans="1:5" x14ac:dyDescent="0.25">
      <c r="A35" s="177" t="s">
        <v>132</v>
      </c>
      <c r="B35" s="49">
        <v>4.4218312969233037E-2</v>
      </c>
      <c r="C35" s="49">
        <v>0.10622246481344302</v>
      </c>
      <c r="D35" s="49">
        <v>8.3520453365105551E-2</v>
      </c>
      <c r="E35" s="49">
        <v>0.14634845987265263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R23"/>
  <sheetViews>
    <sheetView zoomScaleNormal="100" workbookViewId="0">
      <selection activeCell="A7" sqref="A7:G20"/>
    </sheetView>
  </sheetViews>
  <sheetFormatPr baseColWidth="10" defaultColWidth="11.42578125" defaultRowHeight="15" x14ac:dyDescent="0.25"/>
  <cols>
    <col min="1" max="1" width="56.140625" style="1" customWidth="1"/>
    <col min="2" max="2" width="11.42578125" style="1"/>
    <col min="3" max="3" width="7.7109375" style="1" customWidth="1"/>
    <col min="4" max="4" width="9.7109375" style="1" customWidth="1"/>
    <col min="5" max="5" width="11.5703125" style="1" customWidth="1"/>
    <col min="6" max="17" width="11.42578125" style="1"/>
    <col min="18" max="18" width="11.42578125" style="151"/>
    <col min="19" max="16384" width="11.42578125" style="1"/>
  </cols>
  <sheetData>
    <row r="1" spans="1:9" x14ac:dyDescent="0.25">
      <c r="A1" s="2" t="s">
        <v>28</v>
      </c>
    </row>
    <row r="3" spans="1:9" ht="18.75" x14ac:dyDescent="0.3">
      <c r="A3" s="31" t="s">
        <v>41</v>
      </c>
    </row>
    <row r="5" spans="1:9" x14ac:dyDescent="0.25">
      <c r="A5" s="32" t="str">
        <f>Índex!A30</f>
        <v>TRGSS1</v>
      </c>
      <c r="C5" s="32" t="str">
        <f>Índex!A7</f>
        <v>2n trimestre 2022</v>
      </c>
    </row>
    <row r="6" spans="1:9" ht="15.75" thickBot="1" x14ac:dyDescent="0.3">
      <c r="A6" s="33" t="str">
        <f>Índex!B30</f>
        <v>Activitats econòmiques més rellevants. Baix Llobregat.</v>
      </c>
      <c r="B6" s="34"/>
      <c r="C6" s="34"/>
      <c r="D6" s="34"/>
      <c r="E6" s="34"/>
      <c r="F6" s="34"/>
      <c r="G6" s="34"/>
    </row>
    <row r="8" spans="1:9" x14ac:dyDescent="0.25">
      <c r="B8" s="60"/>
      <c r="C8" s="60"/>
      <c r="D8" s="244" t="s">
        <v>130</v>
      </c>
      <c r="E8" s="244"/>
      <c r="F8" s="244"/>
      <c r="G8" s="244"/>
    </row>
    <row r="9" spans="1:9" ht="15.75" x14ac:dyDescent="0.25">
      <c r="A9" s="9"/>
      <c r="B9" s="27">
        <v>2022</v>
      </c>
      <c r="C9" s="27" t="s">
        <v>131</v>
      </c>
      <c r="D9" s="27" t="s">
        <v>207</v>
      </c>
      <c r="E9" s="27" t="s">
        <v>208</v>
      </c>
      <c r="F9" s="27" t="s">
        <v>209</v>
      </c>
      <c r="G9" s="27" t="s">
        <v>210</v>
      </c>
    </row>
    <row r="10" spans="1:9" ht="20.25" customHeight="1" x14ac:dyDescent="0.25">
      <c r="A10" s="11" t="s">
        <v>132</v>
      </c>
      <c r="B10" s="12">
        <v>283735</v>
      </c>
      <c r="C10" s="13"/>
      <c r="D10" s="13">
        <v>4.4218312969233037E-2</v>
      </c>
      <c r="E10" s="13">
        <v>0.10622246481344302</v>
      </c>
      <c r="F10" s="13">
        <v>8.3520453365105551E-2</v>
      </c>
      <c r="G10" s="13">
        <v>0.14634845987265263</v>
      </c>
      <c r="I10" s="80"/>
    </row>
    <row r="11" spans="1:9" ht="28.5" customHeight="1" x14ac:dyDescent="0.25">
      <c r="A11" s="14" t="s">
        <v>47</v>
      </c>
      <c r="B11" s="15">
        <v>28845</v>
      </c>
      <c r="C11" s="16">
        <v>0.10166176185525226</v>
      </c>
      <c r="D11" s="16">
        <v>5.120262390670554E-2</v>
      </c>
      <c r="E11" s="16">
        <v>8.0013479107383559E-2</v>
      </c>
      <c r="F11" s="16">
        <v>5.4584673881251829E-2</v>
      </c>
      <c r="G11" s="16">
        <v>9.9527330944575748E-2</v>
      </c>
    </row>
    <row r="12" spans="1:9" ht="29.25" customHeight="1" x14ac:dyDescent="0.25">
      <c r="A12" s="14" t="s">
        <v>45</v>
      </c>
      <c r="B12" s="15">
        <v>25895</v>
      </c>
      <c r="C12" s="16">
        <v>9.1264736461839399E-2</v>
      </c>
      <c r="D12" s="16">
        <v>-8.2343929528916129E-3</v>
      </c>
      <c r="E12" s="16">
        <v>0.22175041283321539</v>
      </c>
      <c r="F12" s="16">
        <v>0.16392484717727437</v>
      </c>
      <c r="G12" s="16">
        <v>0.29513854156246871</v>
      </c>
    </row>
    <row r="13" spans="1:9" ht="19.5" customHeight="1" x14ac:dyDescent="0.25">
      <c r="A13" s="14" t="s">
        <v>116</v>
      </c>
      <c r="B13" s="15">
        <v>16705</v>
      </c>
      <c r="C13" s="16">
        <v>5.887535904981761E-2</v>
      </c>
      <c r="D13" s="16">
        <v>1.3038204972710734E-2</v>
      </c>
      <c r="E13" s="16">
        <v>0.13910671667234914</v>
      </c>
      <c r="F13" s="16">
        <v>0.10658452570217276</v>
      </c>
      <c r="G13" s="16">
        <v>0.83874518436984036</v>
      </c>
    </row>
    <row r="14" spans="1:9" ht="20.25" customHeight="1" x14ac:dyDescent="0.25">
      <c r="A14" s="14" t="s">
        <v>46</v>
      </c>
      <c r="B14" s="15">
        <v>16135</v>
      </c>
      <c r="C14" s="16">
        <v>5.6866442278886993E-2</v>
      </c>
      <c r="D14" s="16">
        <v>7.6025341780593531E-2</v>
      </c>
      <c r="E14" s="16">
        <v>0.20997375328083989</v>
      </c>
      <c r="F14" s="16">
        <v>5.8657568401023555E-2</v>
      </c>
      <c r="G14" s="16">
        <v>0.32340879265091865</v>
      </c>
    </row>
    <row r="15" spans="1:9" ht="20.25" customHeight="1" x14ac:dyDescent="0.25">
      <c r="A15" s="14" t="s">
        <v>70</v>
      </c>
      <c r="B15" s="15">
        <v>14185</v>
      </c>
      <c r="C15" s="16">
        <v>4.9993832273071706E-2</v>
      </c>
      <c r="D15" s="16">
        <v>0.10432074737251849</v>
      </c>
      <c r="E15" s="16">
        <v>0.20754235123861411</v>
      </c>
      <c r="F15" s="16">
        <v>0.4499642236532761</v>
      </c>
      <c r="G15" s="16">
        <v>0.60282485875706215</v>
      </c>
    </row>
    <row r="16" spans="1:9" ht="20.25" customHeight="1" x14ac:dyDescent="0.25">
      <c r="A16" s="14" t="s">
        <v>48</v>
      </c>
      <c r="B16" s="15">
        <v>13080</v>
      </c>
      <c r="C16" s="16">
        <v>4.6099353269776377E-2</v>
      </c>
      <c r="D16" s="16">
        <v>3.4400948991696323E-2</v>
      </c>
      <c r="E16" s="16">
        <v>7.6011846001974331E-2</v>
      </c>
      <c r="F16" s="16">
        <v>3.3583563808771234E-2</v>
      </c>
      <c r="G16" s="16">
        <v>-0.24628327763051747</v>
      </c>
    </row>
    <row r="17" spans="1:7" ht="19.5" customHeight="1" x14ac:dyDescent="0.25">
      <c r="A17" s="14" t="s">
        <v>114</v>
      </c>
      <c r="B17" s="15">
        <v>10325</v>
      </c>
      <c r="C17" s="16">
        <v>3.6389588876945038E-2</v>
      </c>
      <c r="D17" s="16">
        <v>5.4647599591419814E-2</v>
      </c>
      <c r="E17" s="16">
        <v>8.2058268706770063E-2</v>
      </c>
      <c r="F17" s="16">
        <v>0.13811728395061729</v>
      </c>
      <c r="G17" s="16">
        <v>0.48283785724544021</v>
      </c>
    </row>
    <row r="18" spans="1:7" ht="16.5" customHeight="1" x14ac:dyDescent="0.25">
      <c r="A18" s="14" t="s">
        <v>68</v>
      </c>
      <c r="B18" s="15">
        <v>9765</v>
      </c>
      <c r="C18" s="16">
        <v>3.4415916259890392E-2</v>
      </c>
      <c r="D18" s="16">
        <v>4.2155816435432231E-2</v>
      </c>
      <c r="E18" s="16">
        <v>9.7067745197168862E-2</v>
      </c>
      <c r="F18" s="16">
        <v>7.8528827037773363E-2</v>
      </c>
      <c r="G18" s="16">
        <v>0.55766469931408513</v>
      </c>
    </row>
    <row r="19" spans="1:7" ht="17.25" customHeight="1" x14ac:dyDescent="0.25">
      <c r="A19" s="14" t="s">
        <v>53</v>
      </c>
      <c r="B19" s="15">
        <v>9400</v>
      </c>
      <c r="C19" s="16">
        <v>3.3129504643417275E-2</v>
      </c>
      <c r="D19" s="16">
        <v>0.10199296600234467</v>
      </c>
      <c r="E19" s="16">
        <v>0.13458056729028364</v>
      </c>
      <c r="F19" s="16">
        <v>6.4191101551001925E-2</v>
      </c>
      <c r="G19" s="16">
        <v>0.40403286034353997</v>
      </c>
    </row>
    <row r="20" spans="1:7" ht="33" customHeight="1" x14ac:dyDescent="0.25">
      <c r="A20" s="17" t="s">
        <v>63</v>
      </c>
      <c r="B20" s="18">
        <v>7145</v>
      </c>
      <c r="C20" s="19">
        <v>2.5181947944384726E-2</v>
      </c>
      <c r="D20" s="19">
        <v>9.893992932862191E-3</v>
      </c>
      <c r="E20" s="19">
        <v>5.0117577895355675E-2</v>
      </c>
      <c r="F20" s="19">
        <v>-1.2439530062197651E-2</v>
      </c>
      <c r="G20" s="19">
        <v>-0.30886051460630681</v>
      </c>
    </row>
    <row r="23" spans="1:7" x14ac:dyDescent="0.25">
      <c r="A23" s="46" t="s">
        <v>212</v>
      </c>
    </row>
  </sheetData>
  <mergeCells count="1">
    <mergeCell ref="D8:G8"/>
  </mergeCells>
  <phoneticPr fontId="19" type="noConversion"/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{68B2B09B-D24D-4C84-909D-E8C744C76F2C}</x14:id>
        </ext>
      </extLst>
    </cfRule>
  </conditionalFormatting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B2B09B-D24D-4C84-909D-E8C744C76F2C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I33"/>
  <sheetViews>
    <sheetView workbookViewId="0">
      <selection activeCell="A7" sqref="A7:D30"/>
    </sheetView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tr">
        <f>TRGSS1!A3</f>
        <v>LLOCS DE TREBALL. RÈGIM GENERAL SEGURETAT SOCIAL.</v>
      </c>
    </row>
    <row r="5" spans="1:9" x14ac:dyDescent="0.25">
      <c r="A5" s="32" t="str">
        <f>Índex!A31</f>
        <v>TRGSS2</v>
      </c>
      <c r="C5" s="32" t="str">
        <f>Índex!A7</f>
        <v>2n trimestre 2022</v>
      </c>
    </row>
    <row r="6" spans="1:9" ht="15.75" thickBot="1" x14ac:dyDescent="0.3">
      <c r="A6" s="33" t="str">
        <f>Índex!B31</f>
        <v>Dinamisme llocs de treball.</v>
      </c>
      <c r="B6" s="34"/>
      <c r="C6" s="34"/>
      <c r="D6" s="34"/>
      <c r="E6" s="34"/>
      <c r="F6" s="34"/>
      <c r="G6" s="34"/>
      <c r="H6" s="34"/>
      <c r="I6" s="34"/>
    </row>
    <row r="7" spans="1:9" x14ac:dyDescent="0.25">
      <c r="A7" s="234" t="s">
        <v>54</v>
      </c>
      <c r="B7" s="236" t="s">
        <v>55</v>
      </c>
      <c r="C7" s="238" t="s">
        <v>58</v>
      </c>
      <c r="D7" s="238"/>
    </row>
    <row r="8" spans="1:9" x14ac:dyDescent="0.25">
      <c r="A8" s="235"/>
      <c r="B8" s="237"/>
      <c r="C8" s="35" t="s">
        <v>55</v>
      </c>
      <c r="D8" s="35" t="s">
        <v>56</v>
      </c>
    </row>
    <row r="9" spans="1:9" ht="30" x14ac:dyDescent="0.25">
      <c r="A9" s="36" t="s">
        <v>47</v>
      </c>
      <c r="B9" s="54">
        <v>28845</v>
      </c>
      <c r="C9" s="54">
        <v>1405</v>
      </c>
      <c r="D9" s="55">
        <v>5.120262390670554E-2</v>
      </c>
    </row>
    <row r="10" spans="1:9" x14ac:dyDescent="0.25">
      <c r="A10" s="36" t="s">
        <v>70</v>
      </c>
      <c r="B10" s="54">
        <v>14185</v>
      </c>
      <c r="C10" s="54">
        <v>1340</v>
      </c>
      <c r="D10" s="55">
        <v>0.10432074737251849</v>
      </c>
    </row>
    <row r="11" spans="1:9" x14ac:dyDescent="0.25">
      <c r="A11" s="36" t="s">
        <v>109</v>
      </c>
      <c r="B11" s="54">
        <v>6995</v>
      </c>
      <c r="C11" s="54">
        <v>1170</v>
      </c>
      <c r="D11" s="55">
        <v>0.20085836909871244</v>
      </c>
    </row>
    <row r="12" spans="1:9" x14ac:dyDescent="0.25">
      <c r="A12" s="36" t="s">
        <v>46</v>
      </c>
      <c r="B12" s="54">
        <v>16135</v>
      </c>
      <c r="C12" s="54">
        <v>1140</v>
      </c>
      <c r="D12" s="55">
        <v>7.6025341780593531E-2</v>
      </c>
    </row>
    <row r="13" spans="1:9" x14ac:dyDescent="0.25">
      <c r="A13" s="36" t="s">
        <v>53</v>
      </c>
      <c r="B13" s="54">
        <v>9400</v>
      </c>
      <c r="C13" s="54">
        <v>870</v>
      </c>
      <c r="D13" s="55">
        <v>0.10199296600234467</v>
      </c>
    </row>
    <row r="14" spans="1:9" x14ac:dyDescent="0.25">
      <c r="A14" s="36" t="s">
        <v>67</v>
      </c>
      <c r="B14" s="54">
        <v>5010</v>
      </c>
      <c r="C14" s="54">
        <v>605</v>
      </c>
      <c r="D14" s="55">
        <v>0.13734392735527809</v>
      </c>
    </row>
    <row r="15" spans="1:9" x14ac:dyDescent="0.25">
      <c r="A15" s="36" t="s">
        <v>114</v>
      </c>
      <c r="B15" s="54">
        <v>10325</v>
      </c>
      <c r="C15" s="54">
        <v>535</v>
      </c>
      <c r="D15" s="55">
        <v>5.4647599591419814E-2</v>
      </c>
    </row>
    <row r="16" spans="1:9" ht="18" customHeight="1" x14ac:dyDescent="0.25">
      <c r="A16" s="36" t="s">
        <v>117</v>
      </c>
      <c r="B16" s="54">
        <v>5685</v>
      </c>
      <c r="C16" s="54">
        <v>440</v>
      </c>
      <c r="D16" s="55">
        <v>8.3889418493803616E-2</v>
      </c>
    </row>
    <row r="17" spans="1:4" x14ac:dyDescent="0.25">
      <c r="A17" s="36" t="s">
        <v>48</v>
      </c>
      <c r="B17" s="54">
        <v>13080</v>
      </c>
      <c r="C17" s="54">
        <v>435</v>
      </c>
      <c r="D17" s="55">
        <v>3.4400948991696323E-2</v>
      </c>
    </row>
    <row r="18" spans="1:4" x14ac:dyDescent="0.25">
      <c r="A18" s="36" t="s">
        <v>122</v>
      </c>
      <c r="B18" s="54">
        <v>1310</v>
      </c>
      <c r="C18" s="54">
        <v>415</v>
      </c>
      <c r="D18" s="55">
        <v>0.46368715083798884</v>
      </c>
    </row>
    <row r="19" spans="1:4" ht="15" customHeight="1" x14ac:dyDescent="0.25">
      <c r="A19" s="239" t="s">
        <v>57</v>
      </c>
      <c r="B19" s="241" t="s">
        <v>55</v>
      </c>
      <c r="C19" s="242" t="s">
        <v>58</v>
      </c>
      <c r="D19" s="242"/>
    </row>
    <row r="20" spans="1:4" x14ac:dyDescent="0.25">
      <c r="A20" s="240"/>
      <c r="B20" s="237"/>
      <c r="C20" s="35" t="s">
        <v>55</v>
      </c>
      <c r="D20" s="35" t="s">
        <v>56</v>
      </c>
    </row>
    <row r="21" spans="1:4" x14ac:dyDescent="0.25">
      <c r="A21" s="36" t="s">
        <v>118</v>
      </c>
      <c r="B21" s="40">
        <v>2675</v>
      </c>
      <c r="C21" s="40">
        <v>-440</v>
      </c>
      <c r="D21" s="41">
        <v>-0.14125200642054575</v>
      </c>
    </row>
    <row r="22" spans="1:4" x14ac:dyDescent="0.25">
      <c r="A22" s="36" t="s">
        <v>110</v>
      </c>
      <c r="B22" s="56">
        <v>4435</v>
      </c>
      <c r="C22" s="56">
        <v>-310</v>
      </c>
      <c r="D22" s="57">
        <v>-6.5331928345626969E-2</v>
      </c>
    </row>
    <row r="23" spans="1:4" x14ac:dyDescent="0.25">
      <c r="A23" s="36" t="s">
        <v>127</v>
      </c>
      <c r="B23" s="56">
        <v>4660</v>
      </c>
      <c r="C23" s="56">
        <v>-260</v>
      </c>
      <c r="D23" s="57">
        <v>-5.2845528455284556E-2</v>
      </c>
    </row>
    <row r="24" spans="1:4" ht="30" x14ac:dyDescent="0.25">
      <c r="A24" s="36" t="s">
        <v>45</v>
      </c>
      <c r="B24" s="56">
        <v>25895</v>
      </c>
      <c r="C24" s="56">
        <v>-215</v>
      </c>
      <c r="D24" s="57">
        <v>-8.2343929528916129E-3</v>
      </c>
    </row>
    <row r="25" spans="1:4" x14ac:dyDescent="0.25">
      <c r="A25" s="36" t="s">
        <v>164</v>
      </c>
      <c r="B25" s="56">
        <v>1185</v>
      </c>
      <c r="C25" s="56">
        <v>-175</v>
      </c>
      <c r="D25" s="57">
        <v>-0.12867647058823528</v>
      </c>
    </row>
    <row r="26" spans="1:4" x14ac:dyDescent="0.25">
      <c r="A26" s="36" t="s">
        <v>121</v>
      </c>
      <c r="B26" s="56">
        <v>2395</v>
      </c>
      <c r="C26" s="56">
        <v>-75</v>
      </c>
      <c r="D26" s="57">
        <v>-3.0364372469635626E-2</v>
      </c>
    </row>
    <row r="27" spans="1:4" x14ac:dyDescent="0.25">
      <c r="A27" s="36" t="s">
        <v>52</v>
      </c>
      <c r="B27" s="56">
        <v>4860</v>
      </c>
      <c r="C27" s="56">
        <v>-40</v>
      </c>
      <c r="D27" s="57">
        <v>-8.1632653061224497E-3</v>
      </c>
    </row>
    <row r="28" spans="1:4" x14ac:dyDescent="0.25">
      <c r="A28" s="36" t="s">
        <v>140</v>
      </c>
      <c r="B28" s="56">
        <v>5795</v>
      </c>
      <c r="C28" s="56">
        <v>10</v>
      </c>
      <c r="D28" s="57">
        <v>1.7286084701815039E-3</v>
      </c>
    </row>
    <row r="29" spans="1:4" x14ac:dyDescent="0.25">
      <c r="A29" s="36" t="s">
        <v>149</v>
      </c>
      <c r="B29" s="56">
        <v>3240</v>
      </c>
      <c r="C29" s="56">
        <v>45</v>
      </c>
      <c r="D29" s="57">
        <v>1.4084507042253521E-2</v>
      </c>
    </row>
    <row r="30" spans="1:4" x14ac:dyDescent="0.25">
      <c r="A30" s="43" t="s">
        <v>150</v>
      </c>
      <c r="B30" s="58">
        <v>2680</v>
      </c>
      <c r="C30" s="58">
        <v>45</v>
      </c>
      <c r="D30" s="59">
        <v>1.7077798861480076E-2</v>
      </c>
    </row>
    <row r="32" spans="1:4" x14ac:dyDescent="0.25">
      <c r="A32" s="46" t="s">
        <v>212</v>
      </c>
    </row>
    <row r="33" spans="1:1" x14ac:dyDescent="0.25">
      <c r="A33" s="46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21:D30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>
      <selection activeCell="E8" sqref="E8"/>
    </sheetView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50">
        <v>100</v>
      </c>
      <c r="C4" s="23">
        <f>B4/$B$92</f>
        <v>3.5244153875975821E-4</v>
      </c>
      <c r="D4">
        <v>95</v>
      </c>
      <c r="G4" t="s">
        <v>140</v>
      </c>
      <c r="H4" s="50">
        <v>5795</v>
      </c>
      <c r="I4" s="23">
        <v>2.0423987171127988E-2</v>
      </c>
      <c r="J4">
        <v>5785</v>
      </c>
      <c r="M4" t="s">
        <v>118</v>
      </c>
      <c r="N4" s="50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50">
        <v>60</v>
      </c>
      <c r="C5" s="23">
        <f t="shared" ref="C5:C68" si="0">B5/$B$92</f>
        <v>2.1146492325585493E-4</v>
      </c>
      <c r="D5">
        <v>70</v>
      </c>
      <c r="G5" t="s">
        <v>112</v>
      </c>
      <c r="H5" s="50">
        <v>1495</v>
      </c>
      <c r="I5" s="23">
        <v>5.2690010044583856E-3</v>
      </c>
      <c r="J5">
        <v>1405</v>
      </c>
      <c r="M5" t="s">
        <v>110</v>
      </c>
      <c r="N5" s="50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50">
        <v>0</v>
      </c>
      <c r="C6" s="23">
        <f t="shared" si="0"/>
        <v>0</v>
      </c>
      <c r="D6">
        <v>5</v>
      </c>
      <c r="G6" t="s">
        <v>146</v>
      </c>
      <c r="H6" s="50">
        <v>1015</v>
      </c>
      <c r="I6" s="23">
        <v>3.5772816184115458E-3</v>
      </c>
      <c r="J6">
        <v>930</v>
      </c>
      <c r="M6" t="s">
        <v>127</v>
      </c>
      <c r="N6" s="50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50">
        <v>3340</v>
      </c>
      <c r="I7" s="23">
        <v>1.1771547394575924E-2</v>
      </c>
      <c r="J7">
        <v>3180</v>
      </c>
      <c r="M7" t="s">
        <v>45</v>
      </c>
      <c r="N7" s="50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50">
        <v>4660</v>
      </c>
      <c r="I8" s="23">
        <v>1.6423775706204732E-2</v>
      </c>
      <c r="J8">
        <v>4920</v>
      </c>
      <c r="M8" t="s">
        <v>164</v>
      </c>
      <c r="N8" s="50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50">
        <v>0</v>
      </c>
      <c r="C9" s="23">
        <f t="shared" si="0"/>
        <v>0</v>
      </c>
      <c r="D9">
        <v>0</v>
      </c>
      <c r="G9" t="s">
        <v>149</v>
      </c>
      <c r="H9" s="50">
        <v>3240</v>
      </c>
      <c r="I9" s="23">
        <v>1.1419105855816167E-2</v>
      </c>
      <c r="J9">
        <v>3195</v>
      </c>
      <c r="M9" t="s">
        <v>121</v>
      </c>
      <c r="N9" s="50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50">
        <v>140</v>
      </c>
      <c r="C10" s="23">
        <f t="shared" si="0"/>
        <v>4.9341815426366155E-4</v>
      </c>
      <c r="D10">
        <v>130</v>
      </c>
      <c r="G10" t="s">
        <v>150</v>
      </c>
      <c r="H10" s="50">
        <v>2680</v>
      </c>
      <c r="I10" s="23">
        <v>9.4454332387615206E-3</v>
      </c>
      <c r="J10">
        <v>2635</v>
      </c>
      <c r="M10" t="s">
        <v>52</v>
      </c>
      <c r="N10" s="50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50">
        <v>0</v>
      </c>
      <c r="C11" s="23">
        <f t="shared" si="0"/>
        <v>0</v>
      </c>
      <c r="D11">
        <v>0</v>
      </c>
      <c r="G11" t="s">
        <v>151</v>
      </c>
      <c r="H11" s="50">
        <v>1075</v>
      </c>
      <c r="I11" s="23">
        <v>3.788746541667401E-3</v>
      </c>
      <c r="J11">
        <v>995</v>
      </c>
      <c r="M11" t="s">
        <v>140</v>
      </c>
      <c r="N11" s="50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50">
        <v>5795</v>
      </c>
      <c r="C12" s="23">
        <f t="shared" si="0"/>
        <v>2.0423987171127988E-2</v>
      </c>
      <c r="D12">
        <v>5785</v>
      </c>
      <c r="G12" t="s">
        <v>63</v>
      </c>
      <c r="H12" s="50">
        <v>7145</v>
      </c>
      <c r="I12" s="23">
        <v>2.5181947944384726E-2</v>
      </c>
      <c r="J12">
        <v>7075</v>
      </c>
      <c r="M12" t="s">
        <v>149</v>
      </c>
      <c r="N12" s="50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50">
        <v>1495</v>
      </c>
      <c r="C13" s="23">
        <f t="shared" si="0"/>
        <v>5.2690010044583856E-3</v>
      </c>
      <c r="D13">
        <v>1405</v>
      </c>
      <c r="G13" t="s">
        <v>153</v>
      </c>
      <c r="H13" s="50">
        <v>950</v>
      </c>
      <c r="I13" s="23">
        <v>3.3481946182177032E-3</v>
      </c>
      <c r="J13">
        <v>865</v>
      </c>
      <c r="M13" t="s">
        <v>150</v>
      </c>
      <c r="N13" s="50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50">
        <v>2630</v>
      </c>
      <c r="I14" s="23">
        <v>9.2692124693816418E-3</v>
      </c>
      <c r="J14">
        <v>2260</v>
      </c>
      <c r="M14" t="s">
        <v>125</v>
      </c>
      <c r="N14" s="50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50">
        <v>800</v>
      </c>
      <c r="C15" s="23">
        <f t="shared" si="0"/>
        <v>2.8195323100780657E-3</v>
      </c>
      <c r="D15">
        <v>865</v>
      </c>
      <c r="G15" t="s">
        <v>62</v>
      </c>
      <c r="H15" s="50">
        <v>3480</v>
      </c>
      <c r="I15" s="23">
        <v>1.2264965548839586E-2</v>
      </c>
      <c r="J15">
        <v>3360</v>
      </c>
      <c r="M15" t="s">
        <v>115</v>
      </c>
      <c r="N15" s="50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50">
        <v>645</v>
      </c>
      <c r="C16" s="23">
        <f t="shared" si="0"/>
        <v>2.2732479250004408E-3</v>
      </c>
      <c r="D16">
        <v>685</v>
      </c>
      <c r="G16" t="s">
        <v>110</v>
      </c>
      <c r="H16" s="50">
        <v>4435</v>
      </c>
      <c r="I16" s="23">
        <v>1.5630782243995278E-2</v>
      </c>
      <c r="J16">
        <v>4745</v>
      </c>
      <c r="M16" t="s">
        <v>63</v>
      </c>
      <c r="N16" s="50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50">
        <v>20</v>
      </c>
      <c r="C17" s="23">
        <f t="shared" si="0"/>
        <v>7.0488307751951642E-5</v>
      </c>
      <c r="D17">
        <v>20</v>
      </c>
      <c r="G17" t="s">
        <v>129</v>
      </c>
      <c r="H17" s="50">
        <v>1155</v>
      </c>
      <c r="I17" s="23">
        <v>4.0706997726752073E-3</v>
      </c>
      <c r="J17">
        <v>1060</v>
      </c>
      <c r="M17" t="s">
        <v>161</v>
      </c>
      <c r="N17" s="50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50">
        <v>490</v>
      </c>
      <c r="C18" s="23">
        <f t="shared" si="0"/>
        <v>1.7269635399228152E-3</v>
      </c>
      <c r="D18">
        <v>435</v>
      </c>
      <c r="G18" t="s">
        <v>157</v>
      </c>
      <c r="H18" s="50">
        <v>2575</v>
      </c>
      <c r="I18" s="23">
        <v>9.075369623063774E-3</v>
      </c>
      <c r="J18">
        <v>2295</v>
      </c>
      <c r="M18" t="s">
        <v>167</v>
      </c>
      <c r="N18" s="50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50">
        <v>1015</v>
      </c>
      <c r="C19" s="23">
        <f t="shared" si="0"/>
        <v>3.5772816184115458E-3</v>
      </c>
      <c r="D19">
        <v>930</v>
      </c>
      <c r="G19" t="s">
        <v>161</v>
      </c>
      <c r="H19" s="50">
        <v>1215</v>
      </c>
      <c r="I19" s="23">
        <v>4.2821646959310625E-3</v>
      </c>
      <c r="J19">
        <v>1140</v>
      </c>
      <c r="M19" t="s">
        <v>151</v>
      </c>
      <c r="N19" s="50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50">
        <v>3340</v>
      </c>
      <c r="C20" s="23">
        <f t="shared" si="0"/>
        <v>1.1771547394575924E-2</v>
      </c>
      <c r="D20">
        <v>3180</v>
      </c>
      <c r="G20" t="s">
        <v>50</v>
      </c>
      <c r="H20" s="50">
        <v>4650</v>
      </c>
      <c r="I20" s="23">
        <v>1.6388531552328757E-2</v>
      </c>
      <c r="J20">
        <v>4430</v>
      </c>
      <c r="M20" t="s">
        <v>111</v>
      </c>
      <c r="N20" s="50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50">
        <v>0</v>
      </c>
      <c r="C21" s="23">
        <f t="shared" si="0"/>
        <v>0</v>
      </c>
      <c r="D21">
        <v>0</v>
      </c>
      <c r="G21" t="s">
        <v>125</v>
      </c>
      <c r="H21" s="50">
        <v>1425</v>
      </c>
      <c r="I21" s="23">
        <v>5.0222919273265549E-3</v>
      </c>
      <c r="J21">
        <v>1380</v>
      </c>
      <c r="M21" t="s">
        <v>146</v>
      </c>
      <c r="N21" s="50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50">
        <v>4660</v>
      </c>
      <c r="C22" s="23">
        <f t="shared" si="0"/>
        <v>1.6423775706204732E-2</v>
      </c>
      <c r="D22">
        <v>4920</v>
      </c>
      <c r="G22" t="s">
        <v>48</v>
      </c>
      <c r="H22" s="50">
        <v>13080</v>
      </c>
      <c r="I22" s="23">
        <v>4.6099353269776377E-2</v>
      </c>
      <c r="J22">
        <v>12645</v>
      </c>
      <c r="M22" t="s">
        <v>153</v>
      </c>
      <c r="N22" s="50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50">
        <v>3240</v>
      </c>
      <c r="C23" s="23">
        <f t="shared" si="0"/>
        <v>1.1419105855816167E-2</v>
      </c>
      <c r="D23">
        <v>3195</v>
      </c>
      <c r="G23" t="s">
        <v>52</v>
      </c>
      <c r="H23" s="50">
        <v>4860</v>
      </c>
      <c r="I23" s="23">
        <v>1.712865878372425E-2</v>
      </c>
      <c r="J23">
        <v>4900</v>
      </c>
      <c r="M23" t="s">
        <v>112</v>
      </c>
      <c r="N23" s="50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50">
        <v>2680</v>
      </c>
      <c r="C24" s="23">
        <f t="shared" si="0"/>
        <v>9.4454332387615206E-3</v>
      </c>
      <c r="D24">
        <v>2635</v>
      </c>
      <c r="G24" t="s">
        <v>47</v>
      </c>
      <c r="H24" s="50">
        <v>28845</v>
      </c>
      <c r="I24" s="23">
        <v>0.10166176185525226</v>
      </c>
      <c r="J24">
        <v>27440</v>
      </c>
      <c r="M24" t="s">
        <v>168</v>
      </c>
      <c r="N24" s="50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50">
        <v>1075</v>
      </c>
      <c r="C25" s="23">
        <f t="shared" si="0"/>
        <v>3.788746541667401E-3</v>
      </c>
      <c r="D25">
        <v>995</v>
      </c>
      <c r="G25" t="s">
        <v>45</v>
      </c>
      <c r="H25" s="50">
        <v>25895</v>
      </c>
      <c r="I25" s="23">
        <v>9.1264736461839399E-2</v>
      </c>
      <c r="J25">
        <v>26110</v>
      </c>
      <c r="M25" t="s">
        <v>129</v>
      </c>
      <c r="N25" s="50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50">
        <v>545</v>
      </c>
      <c r="C26" s="23">
        <f t="shared" si="0"/>
        <v>1.9208063862406824E-3</v>
      </c>
      <c r="D26">
        <v>520</v>
      </c>
      <c r="G26" t="s">
        <v>49</v>
      </c>
      <c r="H26" s="50">
        <v>6790</v>
      </c>
      <c r="I26" s="23">
        <v>2.3930780481787584E-2</v>
      </c>
      <c r="J26">
        <v>6655</v>
      </c>
      <c r="M26" t="s">
        <v>178</v>
      </c>
      <c r="N26" s="50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50">
        <v>7145</v>
      </c>
      <c r="C27" s="23">
        <f t="shared" si="0"/>
        <v>2.5181947944384726E-2</v>
      </c>
      <c r="D27">
        <v>7075</v>
      </c>
      <c r="G27" t="s">
        <v>109</v>
      </c>
      <c r="H27" s="50">
        <v>6995</v>
      </c>
      <c r="I27" s="23">
        <v>2.4653285636245088E-2</v>
      </c>
      <c r="J27">
        <v>5825</v>
      </c>
      <c r="M27" t="s">
        <v>119</v>
      </c>
      <c r="N27" s="50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50">
        <v>950</v>
      </c>
      <c r="C28" s="23">
        <f t="shared" si="0"/>
        <v>3.3481946182177032E-3</v>
      </c>
      <c r="D28">
        <v>865</v>
      </c>
      <c r="G28" t="s">
        <v>70</v>
      </c>
      <c r="H28" s="50">
        <v>14185</v>
      </c>
      <c r="I28" s="23">
        <v>4.9993832273071706E-2</v>
      </c>
      <c r="J28">
        <v>12845</v>
      </c>
      <c r="M28" t="s">
        <v>62</v>
      </c>
      <c r="N28" s="50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50">
        <v>2630</v>
      </c>
      <c r="C29" s="23">
        <f t="shared" si="0"/>
        <v>9.2692124693816418E-3</v>
      </c>
      <c r="D29">
        <v>2260</v>
      </c>
      <c r="G29" t="s">
        <v>164</v>
      </c>
      <c r="H29" s="50">
        <v>1185</v>
      </c>
      <c r="I29" s="23">
        <v>4.1764322343031349E-3</v>
      </c>
      <c r="J29">
        <v>1360</v>
      </c>
      <c r="M29" t="s">
        <v>65</v>
      </c>
      <c r="N29" s="50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50">
        <v>3480</v>
      </c>
      <c r="C30" s="23">
        <f t="shared" si="0"/>
        <v>1.2264965548839586E-2</v>
      </c>
      <c r="D30">
        <v>3360</v>
      </c>
      <c r="G30" t="s">
        <v>165</v>
      </c>
      <c r="H30" s="50">
        <v>1385</v>
      </c>
      <c r="I30" s="23">
        <v>4.8813153118226517E-3</v>
      </c>
      <c r="J30">
        <v>1005</v>
      </c>
      <c r="M30" t="s">
        <v>49</v>
      </c>
      <c r="N30" s="50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50">
        <v>4435</v>
      </c>
      <c r="C31" s="23">
        <f t="shared" si="0"/>
        <v>1.5630782243995278E-2</v>
      </c>
      <c r="D31">
        <v>4745</v>
      </c>
      <c r="G31" t="s">
        <v>46</v>
      </c>
      <c r="H31" s="50">
        <v>16135</v>
      </c>
      <c r="I31" s="23">
        <v>5.6866442278886993E-2</v>
      </c>
      <c r="J31">
        <v>14995</v>
      </c>
      <c r="M31" t="s">
        <v>173</v>
      </c>
      <c r="N31" s="50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50">
        <v>70</v>
      </c>
      <c r="C32" s="23">
        <f t="shared" si="0"/>
        <v>2.4670907713183077E-4</v>
      </c>
      <c r="D32">
        <v>65</v>
      </c>
      <c r="G32" t="s">
        <v>167</v>
      </c>
      <c r="H32" s="50">
        <v>870</v>
      </c>
      <c r="I32" s="23">
        <v>3.0662413872098965E-3</v>
      </c>
      <c r="J32">
        <v>795</v>
      </c>
      <c r="M32" t="s">
        <v>147</v>
      </c>
      <c r="N32" s="50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50">
        <v>575</v>
      </c>
      <c r="C33" s="23">
        <f t="shared" si="0"/>
        <v>2.02653884786861E-3</v>
      </c>
      <c r="D33">
        <v>560</v>
      </c>
      <c r="G33" t="s">
        <v>168</v>
      </c>
      <c r="H33" s="50">
        <v>2340</v>
      </c>
      <c r="I33" s="23">
        <v>8.2471320069783423E-3</v>
      </c>
      <c r="J33">
        <v>2250</v>
      </c>
      <c r="M33" t="s">
        <v>120</v>
      </c>
      <c r="N33" s="50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50">
        <v>1155</v>
      </c>
      <c r="C34" s="23">
        <f t="shared" si="0"/>
        <v>4.0706997726752073E-3</v>
      </c>
      <c r="D34">
        <v>1060</v>
      </c>
      <c r="G34" t="s">
        <v>67</v>
      </c>
      <c r="H34" s="50">
        <v>5010</v>
      </c>
      <c r="I34" s="23">
        <v>1.7657321091863888E-2</v>
      </c>
      <c r="J34">
        <v>4405</v>
      </c>
      <c r="M34" t="s">
        <v>116</v>
      </c>
      <c r="N34" s="50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50">
        <v>2575</v>
      </c>
      <c r="C35" s="23">
        <f t="shared" si="0"/>
        <v>9.075369623063774E-3</v>
      </c>
      <c r="D35">
        <v>2295</v>
      </c>
      <c r="G35" t="s">
        <v>115</v>
      </c>
      <c r="H35" s="50">
        <v>1550</v>
      </c>
      <c r="I35" s="23">
        <v>5.4628438507762526E-3</v>
      </c>
      <c r="J35">
        <v>1495</v>
      </c>
      <c r="M35" t="s">
        <v>50</v>
      </c>
      <c r="N35" s="50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50">
        <v>80</v>
      </c>
      <c r="C36" s="23">
        <f t="shared" si="0"/>
        <v>2.8195323100780657E-4</v>
      </c>
      <c r="D36">
        <v>75</v>
      </c>
      <c r="G36" t="s">
        <v>121</v>
      </c>
      <c r="H36" s="50">
        <v>2395</v>
      </c>
      <c r="I36" s="23">
        <v>8.4409748532962101E-3</v>
      </c>
      <c r="J36">
        <v>2470</v>
      </c>
      <c r="M36" t="s">
        <v>60</v>
      </c>
      <c r="N36" s="50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50">
        <v>400</v>
      </c>
      <c r="C37" s="23">
        <f t="shared" si="0"/>
        <v>1.4097661550390328E-3</v>
      </c>
      <c r="D37">
        <v>395</v>
      </c>
      <c r="G37" t="s">
        <v>120</v>
      </c>
      <c r="H37" s="50">
        <v>4410</v>
      </c>
      <c r="I37" s="23">
        <v>1.5542671859305338E-2</v>
      </c>
      <c r="J37">
        <v>4245</v>
      </c>
      <c r="M37" t="s">
        <v>113</v>
      </c>
      <c r="N37" s="50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50">
        <v>95</v>
      </c>
      <c r="C38" s="23">
        <f t="shared" si="0"/>
        <v>3.3481946182177031E-4</v>
      </c>
      <c r="D38">
        <v>105</v>
      </c>
      <c r="G38" t="s">
        <v>65</v>
      </c>
      <c r="H38" s="50">
        <v>1265</v>
      </c>
      <c r="I38" s="23">
        <v>4.4583854653109413E-3</v>
      </c>
      <c r="J38">
        <v>1140</v>
      </c>
      <c r="M38" t="s">
        <v>51</v>
      </c>
      <c r="N38" s="50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50">
        <v>1215</v>
      </c>
      <c r="C39" s="23">
        <f t="shared" si="0"/>
        <v>4.2821646959310625E-3</v>
      </c>
      <c r="D39">
        <v>1140</v>
      </c>
      <c r="G39" t="s">
        <v>126</v>
      </c>
      <c r="H39" s="50">
        <v>5875</v>
      </c>
      <c r="I39" s="23">
        <v>2.0705940402135796E-2</v>
      </c>
      <c r="J39">
        <v>5590</v>
      </c>
      <c r="M39" t="s">
        <v>157</v>
      </c>
      <c r="N39" s="50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50">
        <v>40</v>
      </c>
      <c r="C40" s="23">
        <f t="shared" si="0"/>
        <v>1.4097661550390328E-4</v>
      </c>
      <c r="D40">
        <v>35</v>
      </c>
      <c r="G40" t="s">
        <v>173</v>
      </c>
      <c r="H40" s="50">
        <v>1250</v>
      </c>
      <c r="I40" s="23">
        <v>4.4055192344969775E-3</v>
      </c>
      <c r="J40">
        <v>1110</v>
      </c>
      <c r="M40" t="s">
        <v>126</v>
      </c>
      <c r="N40" s="50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50">
        <v>4650</v>
      </c>
      <c r="C41" s="23">
        <f t="shared" si="0"/>
        <v>1.6388531552328757E-2</v>
      </c>
      <c r="D41">
        <v>4430</v>
      </c>
      <c r="G41" t="s">
        <v>122</v>
      </c>
      <c r="H41" s="50">
        <v>1310</v>
      </c>
      <c r="I41" s="23">
        <v>4.6169841577528327E-3</v>
      </c>
      <c r="J41">
        <v>895</v>
      </c>
      <c r="M41" t="s">
        <v>175</v>
      </c>
      <c r="N41" s="50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50">
        <v>1425</v>
      </c>
      <c r="C42" s="23">
        <f t="shared" si="0"/>
        <v>5.0222919273265549E-3</v>
      </c>
      <c r="D42">
        <v>1380</v>
      </c>
      <c r="G42" t="s">
        <v>60</v>
      </c>
      <c r="H42" s="50">
        <v>2495</v>
      </c>
      <c r="I42" s="23">
        <v>8.7934163920559676E-3</v>
      </c>
      <c r="J42">
        <v>2240</v>
      </c>
      <c r="M42" t="s">
        <v>154</v>
      </c>
      <c r="N42" s="50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50">
        <v>13080</v>
      </c>
      <c r="C43" s="23">
        <f t="shared" si="0"/>
        <v>4.6099353269776377E-2</v>
      </c>
      <c r="D43">
        <v>12645</v>
      </c>
      <c r="G43" t="s">
        <v>175</v>
      </c>
      <c r="H43" s="50">
        <v>965</v>
      </c>
      <c r="I43" s="23">
        <v>3.401060849031667E-3</v>
      </c>
      <c r="J43">
        <v>635</v>
      </c>
      <c r="M43" t="s">
        <v>165</v>
      </c>
      <c r="N43" s="50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50">
        <v>4860</v>
      </c>
      <c r="C44" s="23">
        <f t="shared" si="0"/>
        <v>1.712865878372425E-2</v>
      </c>
      <c r="D44">
        <v>4900</v>
      </c>
      <c r="G44" t="s">
        <v>113</v>
      </c>
      <c r="H44" s="50">
        <v>5770</v>
      </c>
      <c r="I44" s="23">
        <v>2.0335876786438049E-2</v>
      </c>
      <c r="J44">
        <v>5515</v>
      </c>
      <c r="M44" t="s">
        <v>68</v>
      </c>
      <c r="N44" s="50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50">
        <v>28845</v>
      </c>
      <c r="C45" s="23">
        <f t="shared" si="0"/>
        <v>0.10166176185525226</v>
      </c>
      <c r="D45">
        <v>27440</v>
      </c>
      <c r="G45" t="s">
        <v>114</v>
      </c>
      <c r="H45" s="50">
        <v>10325</v>
      </c>
      <c r="I45" s="23">
        <v>3.6389588876945038E-2</v>
      </c>
      <c r="J45">
        <v>9790</v>
      </c>
      <c r="M45" t="s">
        <v>122</v>
      </c>
      <c r="N45" s="50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50">
        <v>25895</v>
      </c>
      <c r="C46" s="23">
        <f t="shared" si="0"/>
        <v>9.1264736461839399E-2</v>
      </c>
      <c r="D46">
        <v>26110</v>
      </c>
      <c r="G46" t="s">
        <v>117</v>
      </c>
      <c r="H46" s="50">
        <v>5685</v>
      </c>
      <c r="I46" s="23">
        <v>2.0036301478492256E-2</v>
      </c>
      <c r="J46">
        <v>5245</v>
      </c>
      <c r="M46" t="s">
        <v>48</v>
      </c>
      <c r="N46" s="50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50">
        <v>6790</v>
      </c>
      <c r="C47" s="23">
        <f t="shared" si="0"/>
        <v>2.3930780481787584E-2</v>
      </c>
      <c r="D47">
        <v>6655</v>
      </c>
      <c r="G47" t="s">
        <v>116</v>
      </c>
      <c r="H47" s="50">
        <v>16705</v>
      </c>
      <c r="I47" s="23">
        <v>5.887535904981761E-2</v>
      </c>
      <c r="J47">
        <v>16490</v>
      </c>
      <c r="M47" t="s">
        <v>117</v>
      </c>
      <c r="N47" s="50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50">
        <v>5</v>
      </c>
      <c r="C48" s="23">
        <f t="shared" si="0"/>
        <v>1.7622076937987911E-5</v>
      </c>
      <c r="D48">
        <v>5</v>
      </c>
      <c r="G48" t="s">
        <v>53</v>
      </c>
      <c r="H48" s="50">
        <v>9400</v>
      </c>
      <c r="I48" s="23">
        <v>3.3129504643417275E-2</v>
      </c>
      <c r="J48">
        <v>8530</v>
      </c>
      <c r="M48" t="s">
        <v>114</v>
      </c>
      <c r="N48" s="50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50">
        <v>6995</v>
      </c>
      <c r="C49" s="23">
        <f t="shared" si="0"/>
        <v>2.4653285636245088E-2</v>
      </c>
      <c r="D49">
        <v>5825</v>
      </c>
      <c r="G49" t="s">
        <v>68</v>
      </c>
      <c r="H49" s="50">
        <v>9765</v>
      </c>
      <c r="I49" s="23">
        <v>3.4415916259890392E-2</v>
      </c>
      <c r="J49">
        <v>9370</v>
      </c>
      <c r="M49" t="s">
        <v>67</v>
      </c>
      <c r="N49" s="50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50">
        <v>14185</v>
      </c>
      <c r="C50" s="23">
        <f t="shared" si="0"/>
        <v>4.9993832273071706E-2</v>
      </c>
      <c r="D50">
        <v>12845</v>
      </c>
      <c r="G50" t="s">
        <v>111</v>
      </c>
      <c r="H50" s="50">
        <v>4010</v>
      </c>
      <c r="I50" s="23">
        <v>1.4132905704266304E-2</v>
      </c>
      <c r="J50">
        <v>3930</v>
      </c>
      <c r="M50" t="s">
        <v>53</v>
      </c>
      <c r="N50" s="50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50">
        <v>1185</v>
      </c>
      <c r="C51" s="23">
        <f t="shared" si="0"/>
        <v>4.1764322343031349E-3</v>
      </c>
      <c r="D51">
        <v>1360</v>
      </c>
      <c r="G51" t="s">
        <v>118</v>
      </c>
      <c r="H51" s="50">
        <v>2675</v>
      </c>
      <c r="I51" s="23">
        <v>9.4278111618235332E-3</v>
      </c>
      <c r="J51">
        <v>3115</v>
      </c>
      <c r="M51" t="s">
        <v>46</v>
      </c>
      <c r="N51" s="50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50">
        <v>1385</v>
      </c>
      <c r="C52" s="23">
        <f t="shared" si="0"/>
        <v>4.8813153118226517E-3</v>
      </c>
      <c r="D52">
        <v>1005</v>
      </c>
      <c r="G52" t="s">
        <v>119</v>
      </c>
      <c r="H52" s="50">
        <v>4725</v>
      </c>
      <c r="I52" s="23">
        <v>1.6652862706398576E-2</v>
      </c>
      <c r="J52">
        <v>4610</v>
      </c>
      <c r="M52" t="s">
        <v>109</v>
      </c>
      <c r="N52" s="50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50">
        <v>16135</v>
      </c>
      <c r="C53" s="23">
        <f t="shared" si="0"/>
        <v>5.6866442278886993E-2</v>
      </c>
      <c r="D53">
        <v>14995</v>
      </c>
      <c r="G53" t="s">
        <v>178</v>
      </c>
      <c r="H53" s="50">
        <v>1140</v>
      </c>
      <c r="I53" s="23">
        <v>4.0178335418612435E-3</v>
      </c>
      <c r="J53">
        <v>1040</v>
      </c>
      <c r="M53" t="s">
        <v>70</v>
      </c>
      <c r="N53" s="50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50">
        <v>280</v>
      </c>
      <c r="C54" s="23">
        <f t="shared" si="0"/>
        <v>9.868363085273231E-4</v>
      </c>
      <c r="D54">
        <v>285</v>
      </c>
      <c r="G54" t="s">
        <v>51</v>
      </c>
      <c r="H54" s="50">
        <v>2855</v>
      </c>
      <c r="I54" s="23">
        <v>1.0062205931591097E-2</v>
      </c>
      <c r="J54">
        <v>2595</v>
      </c>
      <c r="M54" t="s">
        <v>47</v>
      </c>
      <c r="N54" s="50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50">
        <v>870</v>
      </c>
      <c r="C55" s="23">
        <f t="shared" si="0"/>
        <v>3.0662413872098965E-3</v>
      </c>
      <c r="D55">
        <v>795</v>
      </c>
      <c r="G55" t="s">
        <v>132</v>
      </c>
      <c r="H55" s="50">
        <v>283735</v>
      </c>
      <c r="I55" s="23">
        <v>1</v>
      </c>
      <c r="J55">
        <v>271720</v>
      </c>
      <c r="M55" t="s">
        <v>132</v>
      </c>
      <c r="N55" s="50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50">
        <v>2340</v>
      </c>
      <c r="C56" s="23">
        <f t="shared" si="0"/>
        <v>8.2471320069783423E-3</v>
      </c>
      <c r="D56">
        <v>2250</v>
      </c>
      <c r="H56" s="50"/>
      <c r="I56" s="23"/>
      <c r="N56" s="50"/>
      <c r="O56" s="23"/>
      <c r="R56" s="28"/>
    </row>
    <row r="57" spans="1:18" x14ac:dyDescent="0.25">
      <c r="A57" t="s">
        <v>169</v>
      </c>
      <c r="B57" s="50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50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50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50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50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50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50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50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50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50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50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50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50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50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50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50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50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50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50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50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50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50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50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50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50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50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50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50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50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50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50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50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50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2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3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3" priority="4" operator="between">
      <formula>1</formula>
      <formula>4</formula>
    </cfRule>
  </conditionalFormatting>
  <conditionalFormatting sqref="H4:H56">
    <cfRule type="cellIs" dxfId="2" priority="3" operator="between">
      <formula>1</formula>
      <formula>4</formula>
    </cfRule>
  </conditionalFormatting>
  <conditionalFormatting sqref="N56">
    <cfRule type="cellIs" dxfId="1" priority="2" operator="between">
      <formula>1</formula>
      <formula>4</formula>
    </cfRule>
  </conditionalFormatting>
  <conditionalFormatting sqref="N4:N55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K54"/>
  <sheetViews>
    <sheetView topLeftCell="A6" workbookViewId="0">
      <selection activeCell="A8" sqref="A8:G40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tr">
        <f>TRGSS1!A3</f>
        <v>LLOCS DE TREBALL. RÈGIM GENERAL SEGURETAT SOCIAL.</v>
      </c>
    </row>
    <row r="5" spans="1:9" x14ac:dyDescent="0.25">
      <c r="A5" s="32" t="str">
        <f>Índex!A32</f>
        <v>TRGSS3</v>
      </c>
      <c r="C5" s="32" t="str">
        <f>Índex!A7</f>
        <v>2n trimestre 2022</v>
      </c>
    </row>
    <row r="6" spans="1:9" ht="15.75" thickBot="1" x14ac:dyDescent="0.3">
      <c r="A6" s="33" t="str">
        <f>Índex!B21</f>
        <v>Dades municipals.</v>
      </c>
      <c r="B6" s="34"/>
      <c r="C6" s="34"/>
      <c r="D6" s="34"/>
      <c r="E6" s="34"/>
      <c r="F6" s="34"/>
      <c r="G6" s="34"/>
      <c r="H6" s="34"/>
      <c r="I6" s="34"/>
    </row>
    <row r="8" spans="1:9" ht="15" customHeight="1" x14ac:dyDescent="0.25">
      <c r="B8" s="243" t="s">
        <v>108</v>
      </c>
      <c r="C8" s="243" t="s">
        <v>75</v>
      </c>
      <c r="D8" s="245" t="s">
        <v>76</v>
      </c>
      <c r="E8" s="245"/>
      <c r="F8" s="245"/>
    </row>
    <row r="9" spans="1:9" ht="22.5" customHeight="1" x14ac:dyDescent="0.25">
      <c r="B9" s="243" t="s">
        <v>33</v>
      </c>
      <c r="C9" s="243"/>
      <c r="D9" s="61">
        <v>2021</v>
      </c>
      <c r="E9" s="61">
        <v>2020</v>
      </c>
      <c r="F9" s="61">
        <v>2019</v>
      </c>
      <c r="G9" s="61">
        <v>2008</v>
      </c>
    </row>
    <row r="10" spans="1:9" x14ac:dyDescent="0.25">
      <c r="A10" s="62" t="s">
        <v>77</v>
      </c>
      <c r="B10" s="63">
        <v>6495</v>
      </c>
      <c r="C10" s="64">
        <v>2.2891077942446297E-2</v>
      </c>
      <c r="D10" s="65">
        <v>-1.1415525114155251E-2</v>
      </c>
      <c r="E10" s="65">
        <v>-3.0307554493878768E-2</v>
      </c>
      <c r="F10" s="65">
        <v>-9.1533180778032037E-3</v>
      </c>
      <c r="G10" s="65">
        <v>3.6877394636015325E-2</v>
      </c>
    </row>
    <row r="11" spans="1:9" x14ac:dyDescent="0.25">
      <c r="A11" s="62" t="s">
        <v>78</v>
      </c>
      <c r="B11" s="63">
        <v>610</v>
      </c>
      <c r="C11" s="64">
        <v>2.1498933864345254E-3</v>
      </c>
      <c r="D11" s="65">
        <v>8.2644628099173556E-3</v>
      </c>
      <c r="E11" s="65">
        <v>-1.9292604501607719E-2</v>
      </c>
      <c r="F11" s="65">
        <v>-8.5457271364317841E-2</v>
      </c>
      <c r="G11" s="65">
        <v>-8.1325301204819275E-2</v>
      </c>
    </row>
    <row r="12" spans="1:9" x14ac:dyDescent="0.25">
      <c r="A12" s="62" t="s">
        <v>79</v>
      </c>
      <c r="B12" s="63">
        <v>12595</v>
      </c>
      <c r="C12" s="64">
        <v>4.439001180679155E-2</v>
      </c>
      <c r="D12" s="65">
        <v>9.1421143847487008E-2</v>
      </c>
      <c r="E12" s="65">
        <v>0.10086530897648807</v>
      </c>
      <c r="F12" s="65">
        <v>6.3407632556568727E-2</v>
      </c>
      <c r="G12" s="65">
        <v>0.19656089682690481</v>
      </c>
    </row>
    <row r="13" spans="1:9" x14ac:dyDescent="0.25">
      <c r="A13" s="62" t="s">
        <v>80</v>
      </c>
      <c r="B13" s="63">
        <v>1010</v>
      </c>
      <c r="C13" s="64">
        <v>3.559659541473558E-3</v>
      </c>
      <c r="D13" s="65">
        <v>0.12849162011173185</v>
      </c>
      <c r="E13" s="65">
        <v>2.434077079107505E-2</v>
      </c>
      <c r="F13" s="65">
        <v>5.4279749478079335E-2</v>
      </c>
      <c r="G13" s="65">
        <v>9.9020674646354737E-2</v>
      </c>
    </row>
    <row r="14" spans="1:9" x14ac:dyDescent="0.25">
      <c r="A14" s="62" t="s">
        <v>81</v>
      </c>
      <c r="B14" s="63">
        <v>2125</v>
      </c>
      <c r="C14" s="64">
        <v>7.4893826986448626E-3</v>
      </c>
      <c r="D14" s="65">
        <v>3.4063260340632603E-2</v>
      </c>
      <c r="E14" s="65">
        <v>3.0552861299709022E-2</v>
      </c>
      <c r="F14" s="65">
        <v>2.3584905660377358E-3</v>
      </c>
      <c r="G14" s="65">
        <v>0.14864864864864866</v>
      </c>
    </row>
    <row r="15" spans="1:9" x14ac:dyDescent="0.25">
      <c r="A15" s="62" t="s">
        <v>82</v>
      </c>
      <c r="B15" s="63">
        <v>475</v>
      </c>
      <c r="C15" s="64">
        <v>1.6740973091088516E-3</v>
      </c>
      <c r="D15" s="65">
        <v>5.5555555555555552E-2</v>
      </c>
      <c r="E15" s="65">
        <v>0.10465116279069768</v>
      </c>
      <c r="F15" s="65">
        <v>1.4957264957264958E-2</v>
      </c>
      <c r="G15" s="65">
        <v>-0.14874551971326164</v>
      </c>
    </row>
    <row r="16" spans="1:9" x14ac:dyDescent="0.25">
      <c r="A16" s="62" t="s">
        <v>83</v>
      </c>
      <c r="B16" s="63">
        <v>1305</v>
      </c>
      <c r="C16" s="64">
        <v>4.5993620808148445E-3</v>
      </c>
      <c r="D16" s="65">
        <v>-3.8167938931297708E-3</v>
      </c>
      <c r="E16" s="65">
        <v>6.9444444444444441E-3</v>
      </c>
      <c r="F16" s="65">
        <v>-8.3567415730337075E-2</v>
      </c>
      <c r="G16" s="65">
        <v>3.0745580322828594E-3</v>
      </c>
    </row>
    <row r="17" spans="1:7" x14ac:dyDescent="0.25">
      <c r="A17" s="62" t="s">
        <v>84</v>
      </c>
      <c r="B17" s="63">
        <v>40225</v>
      </c>
      <c r="C17" s="64">
        <v>0.14176960896611274</v>
      </c>
      <c r="D17" s="65">
        <v>3.9271411962278777E-2</v>
      </c>
      <c r="E17" s="65">
        <v>0.12675070028011204</v>
      </c>
      <c r="F17" s="65">
        <v>0.13556164074189087</v>
      </c>
      <c r="G17" s="65">
        <v>0.32641957396293608</v>
      </c>
    </row>
    <row r="18" spans="1:7" x14ac:dyDescent="0.25">
      <c r="A18" s="62" t="s">
        <v>85</v>
      </c>
      <c r="B18" s="63">
        <v>1995</v>
      </c>
      <c r="C18" s="64">
        <v>7.0312086982571766E-3</v>
      </c>
      <c r="D18" s="65">
        <v>6.684491978609626E-2</v>
      </c>
      <c r="E18" s="65">
        <v>0.14985590778097982</v>
      </c>
      <c r="F18" s="65">
        <v>0.13352272727272727</v>
      </c>
      <c r="G18" s="65">
        <v>-0.11529933481152993</v>
      </c>
    </row>
    <row r="19" spans="1:7" x14ac:dyDescent="0.25">
      <c r="A19" s="62" t="s">
        <v>86</v>
      </c>
      <c r="B19" s="63">
        <v>51205</v>
      </c>
      <c r="C19" s="64">
        <v>0.18046768992193421</v>
      </c>
      <c r="D19" s="65">
        <v>6.7326732673267331E-2</v>
      </c>
      <c r="E19" s="65">
        <v>0.2056745938309395</v>
      </c>
      <c r="F19" s="65">
        <v>0.21097814776274715</v>
      </c>
      <c r="G19" s="65">
        <v>0.48128326776209213</v>
      </c>
    </row>
    <row r="20" spans="1:7" x14ac:dyDescent="0.25">
      <c r="A20" s="62" t="s">
        <v>87</v>
      </c>
      <c r="B20" s="63">
        <v>4855</v>
      </c>
      <c r="C20" s="64">
        <v>1.7111036706786261E-2</v>
      </c>
      <c r="D20" s="65">
        <v>6.1202185792349727E-2</v>
      </c>
      <c r="E20" s="65">
        <v>9.8416289592760178E-2</v>
      </c>
      <c r="F20" s="65">
        <v>4.3861535153730383E-2</v>
      </c>
      <c r="G20" s="65">
        <v>-5.5631200155611751E-2</v>
      </c>
    </row>
    <row r="21" spans="1:7" x14ac:dyDescent="0.25">
      <c r="A21" s="62" t="s">
        <v>88</v>
      </c>
      <c r="B21" s="63">
        <v>19235</v>
      </c>
      <c r="C21" s="64">
        <v>6.77921299804395E-2</v>
      </c>
      <c r="D21" s="65">
        <v>3.6524915210018262E-3</v>
      </c>
      <c r="E21" s="65">
        <v>0.13796367508726262</v>
      </c>
      <c r="F21" s="65">
        <v>0.13661880281274005</v>
      </c>
      <c r="G21" s="65">
        <v>0.11746935455760181</v>
      </c>
    </row>
    <row r="22" spans="1:7" x14ac:dyDescent="0.25">
      <c r="A22" s="62" t="s">
        <v>89</v>
      </c>
      <c r="B22" s="63">
        <v>12525</v>
      </c>
      <c r="C22" s="64">
        <v>4.4143302729659717E-2</v>
      </c>
      <c r="D22" s="65">
        <v>1.5815085158150853E-2</v>
      </c>
      <c r="E22" s="65">
        <v>4.3576070654890851E-2</v>
      </c>
      <c r="F22" s="65">
        <v>5.2973753912834093E-3</v>
      </c>
      <c r="G22" s="65">
        <v>-2.9521152952115295E-2</v>
      </c>
    </row>
    <row r="23" spans="1:7" x14ac:dyDescent="0.25">
      <c r="A23" s="62" t="s">
        <v>90</v>
      </c>
      <c r="B23" s="63">
        <v>520</v>
      </c>
      <c r="C23" s="64">
        <v>1.8326960015507428E-3</v>
      </c>
      <c r="D23" s="65">
        <v>-0.19379844961240311</v>
      </c>
      <c r="E23" s="65">
        <v>-0.17981072555205047</v>
      </c>
      <c r="F23" s="65">
        <v>-0.20972644376899696</v>
      </c>
      <c r="G23" s="65">
        <v>-0.40503432494279173</v>
      </c>
    </row>
    <row r="24" spans="1:7" x14ac:dyDescent="0.25">
      <c r="A24" s="62" t="s">
        <v>91</v>
      </c>
      <c r="B24" s="63">
        <v>9915</v>
      </c>
      <c r="C24" s="64">
        <v>3.494457856803003E-2</v>
      </c>
      <c r="D24" s="65">
        <v>5.3106744556558685E-2</v>
      </c>
      <c r="E24" s="65">
        <v>8.0183026473472058E-2</v>
      </c>
      <c r="F24" s="65">
        <v>1.6401845207585853E-2</v>
      </c>
      <c r="G24" s="65">
        <v>-0.10417419588001446</v>
      </c>
    </row>
    <row r="25" spans="1:7" x14ac:dyDescent="0.25">
      <c r="A25" s="62" t="s">
        <v>92</v>
      </c>
      <c r="B25" s="63">
        <v>6860</v>
      </c>
      <c r="C25" s="64">
        <v>2.4177489558919414E-2</v>
      </c>
      <c r="D25" s="65">
        <v>2.6178010471204188E-2</v>
      </c>
      <c r="E25" s="65">
        <v>7.1038251366120214E-2</v>
      </c>
      <c r="F25" s="65">
        <v>6.0606060606060608E-2</v>
      </c>
      <c r="G25" s="65">
        <v>-7.8204783660306365E-2</v>
      </c>
    </row>
    <row r="26" spans="1:7" x14ac:dyDescent="0.25">
      <c r="A26" s="62" t="s">
        <v>93</v>
      </c>
      <c r="B26" s="63">
        <v>3650</v>
      </c>
      <c r="C26" s="64">
        <v>1.2864116164731175E-2</v>
      </c>
      <c r="D26" s="65">
        <v>1.5299026425591099E-2</v>
      </c>
      <c r="E26" s="65">
        <v>4.4947036931004866E-2</v>
      </c>
      <c r="F26" s="65">
        <v>4.4028618602091358E-3</v>
      </c>
      <c r="G26" s="65">
        <v>-9.3618077973677674E-2</v>
      </c>
    </row>
    <row r="27" spans="1:7" x14ac:dyDescent="0.25">
      <c r="A27" s="62" t="s">
        <v>94</v>
      </c>
      <c r="B27" s="63">
        <v>2575</v>
      </c>
      <c r="C27" s="64">
        <v>9.075369623063774E-3</v>
      </c>
      <c r="D27" s="65">
        <v>1.7786561264822136E-2</v>
      </c>
      <c r="E27" s="65">
        <v>9.0639559508682757E-2</v>
      </c>
      <c r="F27" s="65">
        <v>6.7578772802653397E-2</v>
      </c>
      <c r="G27" s="65">
        <v>0.20892018779342722</v>
      </c>
    </row>
    <row r="28" spans="1:7" x14ac:dyDescent="0.25">
      <c r="A28" s="62" t="s">
        <v>95</v>
      </c>
      <c r="B28" s="63">
        <v>9310</v>
      </c>
      <c r="C28" s="64">
        <v>3.2812307258533492E-2</v>
      </c>
      <c r="D28" s="65">
        <v>8.6981903093987151E-2</v>
      </c>
      <c r="E28" s="65">
        <v>0.18493063510245641</v>
      </c>
      <c r="F28" s="65">
        <v>0.13730759833862693</v>
      </c>
      <c r="G28" s="65">
        <v>-3.4432690313213027E-2</v>
      </c>
    </row>
    <row r="29" spans="1:7" x14ac:dyDescent="0.25">
      <c r="A29" s="62" t="s">
        <v>96</v>
      </c>
      <c r="B29" s="63">
        <v>22930</v>
      </c>
      <c r="C29" s="64">
        <v>8.0814844837612559E-2</v>
      </c>
      <c r="D29" s="65">
        <v>4.8707980791218845E-2</v>
      </c>
      <c r="E29" s="65">
        <v>6.2902702452139247E-2</v>
      </c>
      <c r="F29" s="65">
        <v>1.1245865490628445E-2</v>
      </c>
      <c r="G29" s="65">
        <v>3.1999639947792431E-2</v>
      </c>
    </row>
    <row r="30" spans="1:7" x14ac:dyDescent="0.25">
      <c r="A30" s="62" t="s">
        <v>97</v>
      </c>
      <c r="B30" s="63">
        <v>535</v>
      </c>
      <c r="C30" s="64">
        <v>1.8855622323647066E-3</v>
      </c>
      <c r="D30" s="65">
        <v>9.433962264150943E-3</v>
      </c>
      <c r="E30" s="65">
        <v>0.11226611226611227</v>
      </c>
      <c r="F30" s="65">
        <v>-7.4394463667820071E-2</v>
      </c>
      <c r="G30" s="65">
        <v>-0.33291770573566087</v>
      </c>
    </row>
    <row r="31" spans="1:7" x14ac:dyDescent="0.25">
      <c r="A31" s="62" t="s">
        <v>98</v>
      </c>
      <c r="B31" s="63">
        <v>5280</v>
      </c>
      <c r="C31" s="64">
        <v>1.8608913246515233E-2</v>
      </c>
      <c r="D31" s="65">
        <v>2.6239067055393587E-2</v>
      </c>
      <c r="E31" s="65">
        <v>5.3892215568862277E-2</v>
      </c>
      <c r="F31" s="65">
        <v>1.9501834330951921E-2</v>
      </c>
      <c r="G31" s="65">
        <v>3.6920659858601726E-2</v>
      </c>
    </row>
    <row r="32" spans="1:7" x14ac:dyDescent="0.25">
      <c r="A32" s="62" t="s">
        <v>99</v>
      </c>
      <c r="B32" s="63">
        <v>15550</v>
      </c>
      <c r="C32" s="64">
        <v>5.4804659277142405E-2</v>
      </c>
      <c r="D32" s="65">
        <v>4.048176647708264E-2</v>
      </c>
      <c r="E32" s="65">
        <v>0.15236401363568994</v>
      </c>
      <c r="F32" s="65">
        <v>0.13487082177784265</v>
      </c>
      <c r="G32" s="65">
        <v>0.50314161430642823</v>
      </c>
    </row>
    <row r="33" spans="1:11" x14ac:dyDescent="0.25">
      <c r="A33" s="62" t="s">
        <v>100</v>
      </c>
      <c r="B33" s="63">
        <v>13365</v>
      </c>
      <c r="C33" s="64">
        <v>4.710381165524169E-2</v>
      </c>
      <c r="D33" s="65">
        <v>4.7824382595060763E-2</v>
      </c>
      <c r="E33" s="65">
        <v>3.7011173184357544E-2</v>
      </c>
      <c r="F33" s="65">
        <v>2.918527645156322E-2</v>
      </c>
      <c r="G33" s="65">
        <v>-4.3580936024044656E-2</v>
      </c>
    </row>
    <row r="34" spans="1:11" x14ac:dyDescent="0.25">
      <c r="A34" s="62" t="s">
        <v>101</v>
      </c>
      <c r="B34" s="63">
        <v>12430</v>
      </c>
      <c r="C34" s="64">
        <v>4.3808483267837948E-2</v>
      </c>
      <c r="D34" s="65">
        <v>7.3402417962003461E-2</v>
      </c>
      <c r="E34" s="65">
        <v>8.1810269799825933E-2</v>
      </c>
      <c r="F34" s="65">
        <v>2.1951821096768888E-2</v>
      </c>
      <c r="G34" s="65">
        <v>0.23854125149461938</v>
      </c>
    </row>
    <row r="35" spans="1:11" x14ac:dyDescent="0.25">
      <c r="A35" s="62" t="s">
        <v>102</v>
      </c>
      <c r="B35" s="63">
        <v>6290</v>
      </c>
      <c r="C35" s="64">
        <v>2.2168572787988793E-2</v>
      </c>
      <c r="D35" s="65">
        <v>3.1147540983606559E-2</v>
      </c>
      <c r="E35" s="65">
        <v>7.945769692809336E-2</v>
      </c>
      <c r="F35" s="65">
        <v>1.8293670066375264E-2</v>
      </c>
      <c r="G35" s="65">
        <v>-0.17062236286919832</v>
      </c>
    </row>
    <row r="36" spans="1:11" x14ac:dyDescent="0.25">
      <c r="A36" s="62" t="s">
        <v>103</v>
      </c>
      <c r="B36" s="63">
        <v>1850</v>
      </c>
      <c r="C36" s="64">
        <v>6.5201684670555269E-3</v>
      </c>
      <c r="D36" s="65">
        <v>1.928374655647383E-2</v>
      </c>
      <c r="E36" s="65">
        <v>4.4018058690744918E-2</v>
      </c>
      <c r="F36" s="65">
        <v>8.95170789163722E-2</v>
      </c>
      <c r="G36" s="65">
        <v>-0.30451127819548873</v>
      </c>
    </row>
    <row r="37" spans="1:11" x14ac:dyDescent="0.25">
      <c r="A37" s="62" t="s">
        <v>104</v>
      </c>
      <c r="B37" s="63">
        <v>530</v>
      </c>
      <c r="C37" s="64">
        <v>1.8679401554267186E-3</v>
      </c>
      <c r="D37" s="65">
        <v>9.5238095238095247E-3</v>
      </c>
      <c r="E37" s="65">
        <v>0.10647181628392484</v>
      </c>
      <c r="F37" s="65">
        <v>4.5364891518737675E-2</v>
      </c>
      <c r="G37" s="65">
        <v>5.6925996204933585E-3</v>
      </c>
    </row>
    <row r="38" spans="1:11" x14ac:dyDescent="0.25">
      <c r="A38" s="62" t="s">
        <v>105</v>
      </c>
      <c r="B38" s="63">
        <v>1760</v>
      </c>
      <c r="C38" s="64">
        <v>6.2029710821717449E-3</v>
      </c>
      <c r="D38" s="65">
        <v>-3.825136612021858E-2</v>
      </c>
      <c r="E38" s="65">
        <v>6.8649885583524023E-3</v>
      </c>
      <c r="F38" s="65">
        <v>-5.4271896829661471E-2</v>
      </c>
      <c r="G38" s="65">
        <v>-0.10840932117527863</v>
      </c>
    </row>
    <row r="39" spans="1:11" x14ac:dyDescent="0.25">
      <c r="A39" s="62" t="s">
        <v>106</v>
      </c>
      <c r="B39" s="63">
        <v>15730</v>
      </c>
      <c r="C39" s="64">
        <v>5.543905404690997E-2</v>
      </c>
      <c r="D39" s="65">
        <v>3.8283828382838281E-2</v>
      </c>
      <c r="E39" s="65">
        <v>4.6295064520420377E-2</v>
      </c>
      <c r="F39" s="65">
        <v>2.6132959398304546E-3</v>
      </c>
      <c r="G39" s="65">
        <v>0.24594059405940594</v>
      </c>
    </row>
    <row r="40" spans="1:11" x14ac:dyDescent="0.25">
      <c r="A40" s="66" t="s">
        <v>107</v>
      </c>
      <c r="B40" s="67">
        <v>283735</v>
      </c>
      <c r="C40" s="68">
        <v>1</v>
      </c>
      <c r="D40" s="83">
        <v>4.4218312969233037E-2</v>
      </c>
      <c r="E40" s="83">
        <v>0.10622246481344302</v>
      </c>
      <c r="F40" s="83">
        <v>8.3520453365105551E-2</v>
      </c>
      <c r="G40" s="83">
        <v>0.14634845987265263</v>
      </c>
    </row>
    <row r="41" spans="1:11" ht="17.25" customHeight="1" x14ac:dyDescent="0.25"/>
    <row r="42" spans="1:11" x14ac:dyDescent="0.25">
      <c r="A42" s="46" t="s">
        <v>34</v>
      </c>
    </row>
    <row r="44" spans="1:11" hidden="1" x14ac:dyDescent="0.25"/>
    <row r="45" spans="1:11" hidden="1" x14ac:dyDescent="0.25">
      <c r="B45" s="84"/>
      <c r="C45" s="84"/>
      <c r="D45" s="84"/>
      <c r="E45" s="84"/>
      <c r="F45" s="84"/>
    </row>
    <row r="46" spans="1:11" ht="14.25" hidden="1" customHeight="1" x14ac:dyDescent="0.25">
      <c r="A46" s="71" t="s">
        <v>216</v>
      </c>
      <c r="B46" s="72" t="s">
        <v>269</v>
      </c>
      <c r="C46" s="72" t="s">
        <v>270</v>
      </c>
      <c r="D46" s="72" t="s">
        <v>271</v>
      </c>
      <c r="E46" s="72" t="s">
        <v>272</v>
      </c>
      <c r="F46" s="72" t="s">
        <v>273</v>
      </c>
      <c r="G46" s="73" t="s">
        <v>210</v>
      </c>
      <c r="H46" s="74" t="s">
        <v>209</v>
      </c>
      <c r="I46" s="75" t="s">
        <v>208</v>
      </c>
      <c r="J46" s="75" t="s">
        <v>207</v>
      </c>
      <c r="K46" s="1" t="s">
        <v>221</v>
      </c>
    </row>
    <row r="47" spans="1:11" hidden="1" x14ac:dyDescent="0.25">
      <c r="A47" t="s">
        <v>217</v>
      </c>
      <c r="B47" s="21">
        <v>100805</v>
      </c>
      <c r="C47" s="21">
        <v>97150</v>
      </c>
      <c r="D47" s="21">
        <v>90475</v>
      </c>
      <c r="E47" s="21">
        <v>91197</v>
      </c>
      <c r="F47" s="21">
        <v>81894</v>
      </c>
      <c r="G47" s="28">
        <v>0.23092045815322246</v>
      </c>
      <c r="H47" s="28">
        <v>0.10535434279636391</v>
      </c>
      <c r="I47" s="28">
        <v>0.11417518651561205</v>
      </c>
      <c r="J47" s="28">
        <v>3.762223365928976E-2</v>
      </c>
      <c r="K47" s="1" t="s">
        <v>214</v>
      </c>
    </row>
    <row r="48" spans="1:11" hidden="1" x14ac:dyDescent="0.25">
      <c r="A48" t="s">
        <v>218</v>
      </c>
      <c r="B48" s="21">
        <v>116130</v>
      </c>
      <c r="C48" s="21">
        <v>109995</v>
      </c>
      <c r="D48" s="21">
        <v>103623</v>
      </c>
      <c r="E48" s="21">
        <v>106196</v>
      </c>
      <c r="F48" s="21">
        <v>94310</v>
      </c>
      <c r="G48" s="28">
        <v>0.23136464849962887</v>
      </c>
      <c r="H48" s="28">
        <v>9.3544012957173531E-2</v>
      </c>
      <c r="I48" s="28">
        <v>0.12069714252627313</v>
      </c>
      <c r="J48" s="28">
        <v>5.5775262511932364E-2</v>
      </c>
      <c r="K48" s="1" t="s">
        <v>215</v>
      </c>
    </row>
    <row r="49" spans="1:11" hidden="1" x14ac:dyDescent="0.25">
      <c r="A49" t="s">
        <v>219</v>
      </c>
      <c r="B49" s="21">
        <v>40990</v>
      </c>
      <c r="C49" s="21">
        <v>39210</v>
      </c>
      <c r="D49" s="21">
        <v>38073</v>
      </c>
      <c r="E49" s="21">
        <v>39386</v>
      </c>
      <c r="F49" s="21">
        <v>42711</v>
      </c>
      <c r="G49" s="28">
        <v>-4.0294069443468895E-2</v>
      </c>
      <c r="H49" s="28">
        <v>4.0725130757121822E-2</v>
      </c>
      <c r="I49" s="28">
        <v>7.6615974575158244E-2</v>
      </c>
      <c r="J49" s="28">
        <v>4.539658250446315E-2</v>
      </c>
      <c r="K49" s="1" t="s">
        <v>222</v>
      </c>
    </row>
    <row r="50" spans="1:11" ht="15.75" hidden="1" thickBot="1" x14ac:dyDescent="0.3">
      <c r="A50" s="76" t="s">
        <v>220</v>
      </c>
      <c r="B50" s="77">
        <v>25810</v>
      </c>
      <c r="C50" s="77">
        <v>25365</v>
      </c>
      <c r="D50" s="77">
        <v>24319</v>
      </c>
      <c r="E50" s="77">
        <v>25085</v>
      </c>
      <c r="F50" s="77">
        <v>28597</v>
      </c>
      <c r="G50" s="28">
        <v>-9.7457775291114448E-2</v>
      </c>
      <c r="H50" s="28">
        <v>2.8901734104046242E-2</v>
      </c>
      <c r="I50" s="28">
        <v>6.1310086763435995E-2</v>
      </c>
      <c r="J50" s="28">
        <v>1.7543859649122806E-2</v>
      </c>
    </row>
    <row r="51" spans="1:11" hidden="1" x14ac:dyDescent="0.25">
      <c r="A51" s="78" t="s">
        <v>132</v>
      </c>
      <c r="B51" s="79">
        <v>283735</v>
      </c>
      <c r="C51" s="79">
        <v>271720</v>
      </c>
      <c r="D51" s="79">
        <v>256490</v>
      </c>
      <c r="E51" s="79">
        <v>261864</v>
      </c>
      <c r="F51" s="79">
        <v>247512</v>
      </c>
      <c r="G51" s="28">
        <v>0.14634845987265263</v>
      </c>
      <c r="H51" s="28">
        <v>8.3520453365105551E-2</v>
      </c>
      <c r="I51" s="28">
        <v>0.10622246481344302</v>
      </c>
      <c r="J51" s="28">
        <v>4.4218312969233037E-2</v>
      </c>
    </row>
    <row r="52" spans="1:11" hidden="1" x14ac:dyDescent="0.25"/>
    <row r="53" spans="1:11" hidden="1" x14ac:dyDescent="0.25"/>
    <row r="54" spans="1:11" hidden="1" x14ac:dyDescent="0.25"/>
  </sheetData>
  <mergeCells count="3">
    <mergeCell ref="B8:B9"/>
    <mergeCell ref="C8:C9"/>
    <mergeCell ref="D8:F8"/>
  </mergeCells>
  <conditionalFormatting sqref="D10:G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J47:J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topLeftCell="A13" zoomScaleNormal="100" workbookViewId="0">
      <selection activeCell="A40" sqref="A40"/>
    </sheetView>
  </sheetViews>
  <sheetFormatPr baseColWidth="10" defaultColWidth="11.42578125" defaultRowHeight="15" x14ac:dyDescent="0.25"/>
  <cols>
    <col min="1" max="1" width="22" style="1" customWidth="1"/>
    <col min="2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</row>
    <row r="2" spans="1:13" ht="15" customHeight="1" x14ac:dyDescent="0.25"/>
    <row r="3" spans="1:13" ht="18.75" customHeight="1" x14ac:dyDescent="0.3">
      <c r="A3" s="31" t="str">
        <f>TRGSS1!A3</f>
        <v>LLOCS DE TREBALL. RÈGIM GENERAL SEGURETAT SOCIAL.</v>
      </c>
    </row>
    <row r="5" spans="1:13" x14ac:dyDescent="0.25">
      <c r="A5" s="32" t="str">
        <f>Índex!A33</f>
        <v>TRGSS4</v>
      </c>
      <c r="C5" s="32" t="str">
        <f>Índex!A7</f>
        <v>2n trimestre 2022</v>
      </c>
      <c r="D5" s="32"/>
      <c r="E5" s="32"/>
      <c r="F5" s="32"/>
      <c r="G5" s="32"/>
    </row>
    <row r="6" spans="1:13" ht="15.75" thickBot="1" x14ac:dyDescent="0.3">
      <c r="A6" s="33" t="str">
        <f>Índex!B33</f>
        <v>Dades municipals. Llocs de treball assalariat per grandària del compte de cotització.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x14ac:dyDescent="0.25">
      <c r="F7" s="81"/>
    </row>
    <row r="8" spans="1:13" ht="15" customHeight="1" x14ac:dyDescent="0.25">
      <c r="B8" s="247" t="s">
        <v>186</v>
      </c>
      <c r="C8" s="247" t="s">
        <v>187</v>
      </c>
      <c r="D8" s="247" t="s">
        <v>188</v>
      </c>
      <c r="E8" s="246" t="s">
        <v>75</v>
      </c>
      <c r="F8" s="246"/>
      <c r="G8" s="246"/>
      <c r="H8" s="245" t="s">
        <v>213</v>
      </c>
      <c r="I8" s="245"/>
      <c r="J8" s="245"/>
    </row>
    <row r="9" spans="1:13" ht="29.25" customHeight="1" x14ac:dyDescent="0.25">
      <c r="B9" s="248"/>
      <c r="C9" s="248" t="s">
        <v>187</v>
      </c>
      <c r="D9" s="248"/>
      <c r="E9" s="82" t="s">
        <v>186</v>
      </c>
      <c r="F9" s="82" t="s">
        <v>187</v>
      </c>
      <c r="G9" s="82" t="s">
        <v>188</v>
      </c>
      <c r="H9" s="82" t="s">
        <v>186</v>
      </c>
      <c r="I9" s="82" t="s">
        <v>187</v>
      </c>
      <c r="J9" s="82" t="s">
        <v>188</v>
      </c>
    </row>
    <row r="10" spans="1:13" x14ac:dyDescent="0.25">
      <c r="A10" s="62" t="s">
        <v>77</v>
      </c>
      <c r="B10" s="63">
        <v>2980</v>
      </c>
      <c r="C10" s="63">
        <v>2605</v>
      </c>
      <c r="D10" s="63">
        <v>915</v>
      </c>
      <c r="E10" s="64">
        <v>2.5508238818745987E-2</v>
      </c>
      <c r="F10" s="64">
        <v>3.3127742099573983E-2</v>
      </c>
      <c r="G10" s="64">
        <v>1.0365335598980459E-2</v>
      </c>
      <c r="H10" s="65">
        <v>3.4722222222222224E-2</v>
      </c>
      <c r="I10" s="65">
        <v>-6.4631956912028721E-2</v>
      </c>
      <c r="J10" s="65">
        <v>1.1049723756906077E-2</v>
      </c>
    </row>
    <row r="11" spans="1:13" x14ac:dyDescent="0.25">
      <c r="A11" s="62" t="s">
        <v>78</v>
      </c>
      <c r="B11" s="63">
        <v>610</v>
      </c>
      <c r="C11" s="63">
        <v>0</v>
      </c>
      <c r="D11" s="63">
        <v>0</v>
      </c>
      <c r="E11" s="64">
        <v>5.2214851273271988E-3</v>
      </c>
      <c r="F11" s="64">
        <v>0</v>
      </c>
      <c r="G11" s="64">
        <v>0</v>
      </c>
      <c r="H11" s="65">
        <v>8.2644628099173556E-3</v>
      </c>
      <c r="I11" s="64" t="s">
        <v>189</v>
      </c>
      <c r="J11" s="64" t="s">
        <v>189</v>
      </c>
    </row>
    <row r="12" spans="1:13" x14ac:dyDescent="0.25">
      <c r="A12" s="62" t="s">
        <v>79</v>
      </c>
      <c r="B12" s="63">
        <v>8845</v>
      </c>
      <c r="C12" s="63">
        <v>3075</v>
      </c>
      <c r="D12" s="63">
        <v>675</v>
      </c>
      <c r="E12" s="64">
        <v>7.5711534346244377E-2</v>
      </c>
      <c r="F12" s="64">
        <v>3.9104724359381955E-2</v>
      </c>
      <c r="G12" s="64">
        <v>7.6465590484282074E-3</v>
      </c>
      <c r="H12" s="65">
        <v>6.6305003013863772E-2</v>
      </c>
      <c r="I12" s="65">
        <v>0.17366412213740459</v>
      </c>
      <c r="J12" s="65">
        <v>7.1428571428571425E-2</v>
      </c>
    </row>
    <row r="13" spans="1:13" x14ac:dyDescent="0.25">
      <c r="A13" s="62" t="s">
        <v>80</v>
      </c>
      <c r="B13" s="63">
        <v>545</v>
      </c>
      <c r="C13" s="63">
        <v>120</v>
      </c>
      <c r="D13" s="63">
        <v>350</v>
      </c>
      <c r="E13" s="64">
        <v>4.6650973678579073E-3</v>
      </c>
      <c r="F13" s="64">
        <v>1.5260380237807592E-3</v>
      </c>
      <c r="G13" s="64">
        <v>3.9648824695553671E-3</v>
      </c>
      <c r="H13" s="65">
        <v>1.8691588785046728E-2</v>
      </c>
      <c r="I13" s="65">
        <v>0.84615384615384615</v>
      </c>
      <c r="J13" s="65">
        <v>0.1864406779661017</v>
      </c>
    </row>
    <row r="14" spans="1:13" x14ac:dyDescent="0.25">
      <c r="A14" s="62" t="s">
        <v>81</v>
      </c>
      <c r="B14" s="63">
        <v>1350</v>
      </c>
      <c r="C14" s="63">
        <v>775</v>
      </c>
      <c r="D14" s="63">
        <v>0</v>
      </c>
      <c r="E14" s="64">
        <v>1.1555745773592981E-2</v>
      </c>
      <c r="F14" s="64">
        <v>9.8556622369174035E-3</v>
      </c>
      <c r="G14" s="64">
        <v>0</v>
      </c>
      <c r="H14" s="65">
        <v>1.8867924528301886E-2</v>
      </c>
      <c r="I14" s="65">
        <v>6.1643835616438353E-2</v>
      </c>
      <c r="J14" s="64" t="s">
        <v>189</v>
      </c>
    </row>
    <row r="15" spans="1:13" x14ac:dyDescent="0.25">
      <c r="A15" s="62" t="s">
        <v>82</v>
      </c>
      <c r="B15" s="63">
        <v>475</v>
      </c>
      <c r="C15" s="63">
        <v>0</v>
      </c>
      <c r="D15" s="63">
        <v>0</v>
      </c>
      <c r="E15" s="64">
        <v>4.0659105499679009E-3</v>
      </c>
      <c r="F15" s="64">
        <v>0</v>
      </c>
      <c r="G15" s="64">
        <v>0</v>
      </c>
      <c r="H15" s="65">
        <v>6.741573033707865E-2</v>
      </c>
      <c r="I15" s="64" t="s">
        <v>189</v>
      </c>
      <c r="J15" s="64" t="s">
        <v>189</v>
      </c>
    </row>
    <row r="16" spans="1:13" x14ac:dyDescent="0.25">
      <c r="A16" s="62" t="s">
        <v>83</v>
      </c>
      <c r="B16" s="63">
        <v>1010</v>
      </c>
      <c r="C16" s="63">
        <v>295</v>
      </c>
      <c r="D16" s="63">
        <v>0</v>
      </c>
      <c r="E16" s="64">
        <v>8.6454098009843775E-3</v>
      </c>
      <c r="F16" s="64">
        <v>3.7515101417943662E-3</v>
      </c>
      <c r="G16" s="64">
        <v>0</v>
      </c>
      <c r="H16" s="65">
        <v>4.9751243781094526E-3</v>
      </c>
      <c r="I16" s="65">
        <v>-1.6666666666666666E-2</v>
      </c>
      <c r="J16" s="64" t="s">
        <v>189</v>
      </c>
    </row>
    <row r="17" spans="1:10" x14ac:dyDescent="0.25">
      <c r="A17" s="62" t="s">
        <v>84</v>
      </c>
      <c r="B17" s="63">
        <v>14205</v>
      </c>
      <c r="C17" s="63">
        <v>9725</v>
      </c>
      <c r="D17" s="63">
        <v>16300</v>
      </c>
      <c r="E17" s="64">
        <v>0.12159212497325059</v>
      </c>
      <c r="F17" s="64">
        <v>0.12367266484389902</v>
      </c>
      <c r="G17" s="64">
        <v>0.18465024072500708</v>
      </c>
      <c r="H17" s="65">
        <v>1.6457960644007157E-2</v>
      </c>
      <c r="I17" s="65">
        <v>0.10323312535450936</v>
      </c>
      <c r="J17" s="65">
        <v>2.4191014765944079E-2</v>
      </c>
    </row>
    <row r="18" spans="1:10" x14ac:dyDescent="0.25">
      <c r="A18" s="62" t="s">
        <v>87</v>
      </c>
      <c r="B18" s="63">
        <v>2985</v>
      </c>
      <c r="C18" s="63">
        <v>1505</v>
      </c>
      <c r="D18" s="63">
        <v>365</v>
      </c>
      <c r="E18" s="64">
        <v>2.5551037877166703E-2</v>
      </c>
      <c r="F18" s="64">
        <v>1.9139060214917021E-2</v>
      </c>
      <c r="G18" s="64">
        <v>4.1348060039648827E-3</v>
      </c>
      <c r="H18" s="65">
        <v>1.6778523489932886E-3</v>
      </c>
      <c r="I18" s="65">
        <v>0.14015151515151514</v>
      </c>
      <c r="J18" s="65">
        <v>0.30357142857142855</v>
      </c>
    </row>
    <row r="19" spans="1:10" x14ac:dyDescent="0.25">
      <c r="A19" s="62" t="s">
        <v>88</v>
      </c>
      <c r="B19" s="63">
        <v>5915</v>
      </c>
      <c r="C19" s="63">
        <v>5860</v>
      </c>
      <c r="D19" s="63">
        <v>7455</v>
      </c>
      <c r="E19" s="64">
        <v>5.0631286111705545E-2</v>
      </c>
      <c r="F19" s="64">
        <v>7.4521523494627068E-2</v>
      </c>
      <c r="G19" s="64">
        <v>8.4451996601529314E-2</v>
      </c>
      <c r="H19" s="65">
        <v>-4.0551500405515001E-2</v>
      </c>
      <c r="I19" s="65">
        <v>7.720588235294118E-2</v>
      </c>
      <c r="J19" s="65">
        <v>-1.3888888888888888E-2</v>
      </c>
    </row>
    <row r="20" spans="1:10" x14ac:dyDescent="0.25">
      <c r="A20" s="62" t="s">
        <v>89</v>
      </c>
      <c r="B20" s="63">
        <v>6690</v>
      </c>
      <c r="C20" s="63">
        <v>4715</v>
      </c>
      <c r="D20" s="63">
        <v>1120</v>
      </c>
      <c r="E20" s="64">
        <v>5.7265140166916327E-2</v>
      </c>
      <c r="F20" s="64">
        <v>5.9960577351052327E-2</v>
      </c>
      <c r="G20" s="64">
        <v>1.2687623902577173E-2</v>
      </c>
      <c r="H20" s="65">
        <v>-3.0434782608695653E-2</v>
      </c>
      <c r="I20" s="65">
        <v>0.17727840199750311</v>
      </c>
      <c r="J20" s="65">
        <v>-0.21126760563380281</v>
      </c>
    </row>
    <row r="21" spans="1:10" x14ac:dyDescent="0.25">
      <c r="A21" s="62" t="s">
        <v>91</v>
      </c>
      <c r="B21" s="63">
        <v>4090</v>
      </c>
      <c r="C21" s="63">
        <v>2435</v>
      </c>
      <c r="D21" s="63">
        <v>3390</v>
      </c>
      <c r="E21" s="64">
        <v>3.5009629788144661E-2</v>
      </c>
      <c r="F21" s="64">
        <v>3.0965854899217906E-2</v>
      </c>
      <c r="G21" s="64">
        <v>3.8402718776550555E-2</v>
      </c>
      <c r="H21" s="65">
        <v>8.0581241743725232E-2</v>
      </c>
      <c r="I21" s="65">
        <v>1.4583333333333334E-2</v>
      </c>
      <c r="J21" s="65">
        <v>4.9535603715170282E-2</v>
      </c>
    </row>
    <row r="22" spans="1:10" x14ac:dyDescent="0.25">
      <c r="A22" s="62" t="s">
        <v>92</v>
      </c>
      <c r="B22" s="63">
        <v>5065</v>
      </c>
      <c r="C22" s="63">
        <v>1795</v>
      </c>
      <c r="D22" s="63">
        <v>0</v>
      </c>
      <c r="E22" s="64">
        <v>4.3355446180184033E-2</v>
      </c>
      <c r="F22" s="64">
        <v>2.2826985439053857E-2</v>
      </c>
      <c r="G22" s="64">
        <v>0</v>
      </c>
      <c r="H22" s="65">
        <v>4.4329896907216497E-2</v>
      </c>
      <c r="I22" s="65">
        <v>-2.4456521739130436E-2</v>
      </c>
      <c r="J22" s="64" t="s">
        <v>189</v>
      </c>
    </row>
    <row r="23" spans="1:10" x14ac:dyDescent="0.25">
      <c r="A23" s="62" t="s">
        <v>93</v>
      </c>
      <c r="B23" s="63">
        <v>2195</v>
      </c>
      <c r="C23" s="63">
        <v>1455</v>
      </c>
      <c r="D23" s="63">
        <v>0</v>
      </c>
      <c r="E23" s="64">
        <v>1.8788786646693773E-2</v>
      </c>
      <c r="F23" s="64">
        <v>1.8503211038341707E-2</v>
      </c>
      <c r="G23" s="64">
        <v>0</v>
      </c>
      <c r="H23" s="65">
        <v>-4.7722342733188719E-2</v>
      </c>
      <c r="I23" s="65">
        <v>0.12355212355212356</v>
      </c>
      <c r="J23" s="64" t="s">
        <v>189</v>
      </c>
    </row>
    <row r="24" spans="1:10" x14ac:dyDescent="0.25">
      <c r="A24" s="62" t="s">
        <v>94</v>
      </c>
      <c r="B24" s="63">
        <v>1715</v>
      </c>
      <c r="C24" s="63">
        <v>860</v>
      </c>
      <c r="D24" s="63">
        <v>0</v>
      </c>
      <c r="E24" s="64">
        <v>1.4680077038305157E-2</v>
      </c>
      <c r="F24" s="64">
        <v>1.093660583709544E-2</v>
      </c>
      <c r="G24" s="64">
        <v>0</v>
      </c>
      <c r="H24" s="65">
        <v>3.313253012048193E-2</v>
      </c>
      <c r="I24" s="65">
        <v>-1.1494252873563218E-2</v>
      </c>
      <c r="J24" s="64" t="s">
        <v>189</v>
      </c>
    </row>
    <row r="25" spans="1:10" x14ac:dyDescent="0.25">
      <c r="A25" s="62" t="s">
        <v>190</v>
      </c>
      <c r="B25" s="63">
        <v>520</v>
      </c>
      <c r="C25" s="63">
        <v>0</v>
      </c>
      <c r="D25" s="63">
        <v>0</v>
      </c>
      <c r="E25" s="64">
        <v>4.4511020757543335E-3</v>
      </c>
      <c r="F25" s="64">
        <v>0</v>
      </c>
      <c r="G25" s="64">
        <v>0</v>
      </c>
      <c r="H25" s="65">
        <v>-2.8037383177570093E-2</v>
      </c>
      <c r="I25" s="65">
        <v>-1</v>
      </c>
      <c r="J25" s="64" t="s">
        <v>189</v>
      </c>
    </row>
    <row r="26" spans="1:10" x14ac:dyDescent="0.25">
      <c r="A26" s="62" t="s">
        <v>191</v>
      </c>
      <c r="B26" s="63">
        <v>1150</v>
      </c>
      <c r="C26" s="63">
        <v>845</v>
      </c>
      <c r="D26" s="63">
        <v>0</v>
      </c>
      <c r="E26" s="64">
        <v>9.8437834367643903E-3</v>
      </c>
      <c r="F26" s="64">
        <v>1.0745851084122847E-2</v>
      </c>
      <c r="G26" s="64">
        <v>0</v>
      </c>
      <c r="H26" s="65">
        <v>-1.2875536480686695E-2</v>
      </c>
      <c r="I26" s="65">
        <v>0.19014084507042253</v>
      </c>
      <c r="J26" s="64" t="s">
        <v>189</v>
      </c>
    </row>
    <row r="27" spans="1:10" x14ac:dyDescent="0.25">
      <c r="A27" s="62" t="s">
        <v>192</v>
      </c>
      <c r="B27" s="63">
        <v>10290</v>
      </c>
      <c r="C27" s="63">
        <v>10625</v>
      </c>
      <c r="D27" s="63">
        <v>30290</v>
      </c>
      <c r="E27" s="64">
        <v>8.8080462229830944E-2</v>
      </c>
      <c r="F27" s="64">
        <v>0.13511795002225471</v>
      </c>
      <c r="G27" s="64">
        <v>0.34313225715094875</v>
      </c>
      <c r="H27" s="65">
        <v>-2.7410207939508508E-2</v>
      </c>
      <c r="I27" s="65">
        <v>0.14493534482758622</v>
      </c>
      <c r="J27" s="65">
        <v>7.7360839409567853E-2</v>
      </c>
    </row>
    <row r="28" spans="1:10" x14ac:dyDescent="0.25">
      <c r="A28" s="62" t="s">
        <v>95</v>
      </c>
      <c r="B28" s="63">
        <v>4475</v>
      </c>
      <c r="C28" s="63">
        <v>2325</v>
      </c>
      <c r="D28" s="63">
        <v>2510</v>
      </c>
      <c r="E28" s="64">
        <v>3.8305157286539694E-2</v>
      </c>
      <c r="F28" s="64">
        <v>2.9566986710752211E-2</v>
      </c>
      <c r="G28" s="64">
        <v>2.8433871424525629E-2</v>
      </c>
      <c r="H28" s="65">
        <v>-3.9699570815450641E-2</v>
      </c>
      <c r="I28" s="65">
        <v>0.15671641791044777</v>
      </c>
      <c r="J28" s="65">
        <v>0.32453825857519791</v>
      </c>
    </row>
    <row r="29" spans="1:10" x14ac:dyDescent="0.25">
      <c r="A29" s="62" t="s">
        <v>96</v>
      </c>
      <c r="B29" s="63">
        <v>10405</v>
      </c>
      <c r="C29" s="63">
        <v>7240</v>
      </c>
      <c r="D29" s="63">
        <v>5285</v>
      </c>
      <c r="E29" s="64">
        <v>8.9064840573507387E-2</v>
      </c>
      <c r="F29" s="64">
        <v>9.2070960768105808E-2</v>
      </c>
      <c r="G29" s="64">
        <v>5.9869725290286037E-2</v>
      </c>
      <c r="H29" s="65">
        <v>6.2862669245647967E-3</v>
      </c>
      <c r="I29" s="65">
        <v>0.10957854406130269</v>
      </c>
      <c r="J29" s="65">
        <v>5.7000000000000002E-2</v>
      </c>
    </row>
    <row r="30" spans="1:10" x14ac:dyDescent="0.25">
      <c r="A30" s="62" t="s">
        <v>97</v>
      </c>
      <c r="B30" s="63">
        <v>465</v>
      </c>
      <c r="C30" s="63">
        <v>70</v>
      </c>
      <c r="D30" s="63">
        <v>0</v>
      </c>
      <c r="E30" s="64">
        <v>3.9803124331264711E-3</v>
      </c>
      <c r="F30" s="64">
        <v>8.9018884720544283E-4</v>
      </c>
      <c r="G30" s="64">
        <v>0</v>
      </c>
      <c r="H30" s="65">
        <v>2.197802197802198E-2</v>
      </c>
      <c r="I30" s="65">
        <v>0</v>
      </c>
      <c r="J30" s="64" t="s">
        <v>189</v>
      </c>
    </row>
    <row r="31" spans="1:10" x14ac:dyDescent="0.25">
      <c r="A31" s="62" t="s">
        <v>98</v>
      </c>
      <c r="B31" s="63">
        <v>1950</v>
      </c>
      <c r="C31" s="63">
        <v>2035</v>
      </c>
      <c r="D31" s="63">
        <v>1295</v>
      </c>
      <c r="E31" s="64">
        <v>1.6691632784078751E-2</v>
      </c>
      <c r="F31" s="64">
        <v>2.5879061486615375E-2</v>
      </c>
      <c r="G31" s="64">
        <v>1.4670065137354856E-2</v>
      </c>
      <c r="H31" s="65">
        <v>4.8387096774193547E-2</v>
      </c>
      <c r="I31" s="65">
        <v>4.6272493573264781E-2</v>
      </c>
      <c r="J31" s="65">
        <v>-3.3582089552238806E-2</v>
      </c>
    </row>
    <row r="32" spans="1:10" x14ac:dyDescent="0.25">
      <c r="A32" s="62" t="s">
        <v>99</v>
      </c>
      <c r="B32" s="63">
        <v>5470</v>
      </c>
      <c r="C32" s="63">
        <v>3625</v>
      </c>
      <c r="D32" s="63">
        <v>6455</v>
      </c>
      <c r="E32" s="64">
        <v>4.6822169912261929E-2</v>
      </c>
      <c r="F32" s="64">
        <v>4.6099065301710436E-2</v>
      </c>
      <c r="G32" s="64">
        <v>7.3123760974228263E-2</v>
      </c>
      <c r="H32" s="65">
        <v>-8.1595648232094288E-3</v>
      </c>
      <c r="I32" s="65">
        <v>0.1035007610350076</v>
      </c>
      <c r="J32" s="65">
        <v>5.0447518307567128E-2</v>
      </c>
    </row>
    <row r="33" spans="1:10" x14ac:dyDescent="0.25">
      <c r="A33" s="62" t="s">
        <v>100</v>
      </c>
      <c r="B33" s="63">
        <v>5080</v>
      </c>
      <c r="C33" s="63">
        <v>3620</v>
      </c>
      <c r="D33" s="63">
        <v>4670</v>
      </c>
      <c r="E33" s="64">
        <v>4.3483843355446181E-2</v>
      </c>
      <c r="F33" s="64">
        <v>4.6035480384052904E-2</v>
      </c>
      <c r="G33" s="64">
        <v>5.2902860379495896E-2</v>
      </c>
      <c r="H33" s="65">
        <v>2.2132796780684104E-2</v>
      </c>
      <c r="I33" s="65">
        <v>0.11901081916537867</v>
      </c>
      <c r="J33" s="65">
        <v>2.6373626373626374E-2</v>
      </c>
    </row>
    <row r="34" spans="1:10" x14ac:dyDescent="0.25">
      <c r="A34" s="62" t="s">
        <v>101</v>
      </c>
      <c r="B34" s="63">
        <v>4970</v>
      </c>
      <c r="C34" s="63">
        <v>4755</v>
      </c>
      <c r="D34" s="63">
        <v>2700</v>
      </c>
      <c r="E34" s="64">
        <v>4.2542264070190454E-2</v>
      </c>
      <c r="F34" s="64">
        <v>6.0469256692312581E-2</v>
      </c>
      <c r="G34" s="64">
        <v>3.058623619371283E-2</v>
      </c>
      <c r="H34" s="65">
        <v>2.8985507246376812E-2</v>
      </c>
      <c r="I34" s="65">
        <v>4.0481400437636761E-2</v>
      </c>
      <c r="J34" s="65">
        <v>0.2413793103448276</v>
      </c>
    </row>
    <row r="35" spans="1:10" x14ac:dyDescent="0.25">
      <c r="A35" s="62" t="s">
        <v>102</v>
      </c>
      <c r="B35" s="63">
        <v>3000</v>
      </c>
      <c r="C35" s="63">
        <v>2980</v>
      </c>
      <c r="D35" s="63">
        <v>310</v>
      </c>
      <c r="E35" s="64">
        <v>2.5679435052428846E-2</v>
      </c>
      <c r="F35" s="64">
        <v>3.7896610923888852E-2</v>
      </c>
      <c r="G35" s="64">
        <v>3.5117530444633248E-3</v>
      </c>
      <c r="H35" s="65">
        <v>-2.9126213592233011E-2</v>
      </c>
      <c r="I35" s="65">
        <v>0.11610486891385768</v>
      </c>
      <c r="J35" s="65">
        <v>-8.8235294117647065E-2</v>
      </c>
    </row>
    <row r="36" spans="1:10" x14ac:dyDescent="0.25">
      <c r="A36" s="62" t="s">
        <v>103</v>
      </c>
      <c r="B36" s="63">
        <v>900</v>
      </c>
      <c r="C36" s="63">
        <v>655</v>
      </c>
      <c r="D36" s="63">
        <v>295</v>
      </c>
      <c r="E36" s="64">
        <v>7.7038305157286543E-3</v>
      </c>
      <c r="F36" s="64">
        <v>8.3296242131366445E-3</v>
      </c>
      <c r="G36" s="64">
        <v>3.3418295100538092E-3</v>
      </c>
      <c r="H36" s="65">
        <v>4.6511627906976744E-2</v>
      </c>
      <c r="I36" s="65">
        <v>-4.3795620437956206E-2</v>
      </c>
      <c r="J36" s="65">
        <v>7.2727272727272724E-2</v>
      </c>
    </row>
    <row r="37" spans="1:10" x14ac:dyDescent="0.25">
      <c r="A37" s="62" t="s">
        <v>104</v>
      </c>
      <c r="B37" s="63">
        <v>530</v>
      </c>
      <c r="C37" s="63">
        <v>0</v>
      </c>
      <c r="D37" s="63">
        <v>0</v>
      </c>
      <c r="E37" s="64">
        <v>4.5367001925957625E-3</v>
      </c>
      <c r="F37" s="64">
        <v>0</v>
      </c>
      <c r="G37" s="64">
        <v>0</v>
      </c>
      <c r="H37" s="65">
        <v>9.5238095238095247E-3</v>
      </c>
      <c r="I37" s="64" t="s">
        <v>189</v>
      </c>
      <c r="J37" s="64" t="s">
        <v>189</v>
      </c>
    </row>
    <row r="38" spans="1:10" x14ac:dyDescent="0.25">
      <c r="A38" s="62" t="s">
        <v>105</v>
      </c>
      <c r="B38" s="63">
        <v>1600</v>
      </c>
      <c r="C38" s="63">
        <v>155</v>
      </c>
      <c r="D38" s="63">
        <v>0</v>
      </c>
      <c r="E38" s="64">
        <v>1.3695698694628718E-2</v>
      </c>
      <c r="F38" s="64">
        <v>1.9711324473834805E-3</v>
      </c>
      <c r="G38" s="64">
        <v>0</v>
      </c>
      <c r="H38" s="65">
        <v>0.14285714285714285</v>
      </c>
      <c r="I38" s="65">
        <v>-0.64367816091954022</v>
      </c>
      <c r="J38" s="64" t="s">
        <v>189</v>
      </c>
    </row>
    <row r="39" spans="1:10" x14ac:dyDescent="0.25">
      <c r="A39" s="62" t="s">
        <v>106</v>
      </c>
      <c r="B39" s="63">
        <v>7340</v>
      </c>
      <c r="C39" s="63">
        <v>4490</v>
      </c>
      <c r="D39" s="63">
        <v>3900</v>
      </c>
      <c r="E39" s="64">
        <v>6.2829017761609249E-2</v>
      </c>
      <c r="F39" s="64">
        <v>5.7099256056463404E-2</v>
      </c>
      <c r="G39" s="64">
        <v>4.4180118946474084E-2</v>
      </c>
      <c r="H39" s="65">
        <v>2.9453015427769985E-2</v>
      </c>
      <c r="I39" s="65">
        <v>-6.749740394600208E-2</v>
      </c>
      <c r="J39" s="65">
        <v>0.21684867394695787</v>
      </c>
    </row>
    <row r="40" spans="1:10" x14ac:dyDescent="0.25">
      <c r="A40" s="66" t="s">
        <v>107</v>
      </c>
      <c r="B40" s="67">
        <v>116825</v>
      </c>
      <c r="C40" s="67">
        <v>78635</v>
      </c>
      <c r="D40" s="67">
        <v>88275</v>
      </c>
      <c r="E40" s="68">
        <v>1</v>
      </c>
      <c r="F40" s="68">
        <v>1</v>
      </c>
      <c r="G40" s="68">
        <v>1</v>
      </c>
      <c r="H40" s="83">
        <v>1.0509471499005276E-2</v>
      </c>
      <c r="I40" s="83">
        <v>7.9706165041878344E-2</v>
      </c>
      <c r="J40" s="83">
        <v>5.991475055532209E-2</v>
      </c>
    </row>
    <row r="41" spans="1:10" ht="17.25" customHeight="1" x14ac:dyDescent="0.25"/>
    <row r="42" spans="1:10" x14ac:dyDescent="0.25">
      <c r="A42" s="46" t="s">
        <v>34</v>
      </c>
    </row>
    <row r="44" spans="1:10" x14ac:dyDescent="0.25">
      <c r="D44" s="80"/>
      <c r="E44" s="80"/>
    </row>
  </sheetData>
  <mergeCells count="5">
    <mergeCell ref="E8:G8"/>
    <mergeCell ref="H8:J8"/>
    <mergeCell ref="B8:B9"/>
    <mergeCell ref="C8:C9"/>
    <mergeCell ref="D8:D9"/>
  </mergeCells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topLeftCell="A8" workbookViewId="0">
      <selection activeCell="A9" sqref="A9:E41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1" t="str">
        <f>TRGSS1!A3</f>
        <v>LLOCS DE TREBALL. RÈGIM GENERAL SEGURETAT SOCIAL.</v>
      </c>
    </row>
    <row r="5" spans="1:6" x14ac:dyDescent="0.25">
      <c r="A5" s="32" t="str">
        <f>Índex!A34</f>
        <v>TRGSS5</v>
      </c>
      <c r="C5" s="32" t="str">
        <f>Índex!A7</f>
        <v>2n trimestre 2022</v>
      </c>
    </row>
    <row r="6" spans="1:6" ht="15.75" thickBot="1" x14ac:dyDescent="0.3">
      <c r="A6" s="33" t="str">
        <f>Índex!B34</f>
        <v>Dades municipals. Relació entre població ocupada i llocs de treball.</v>
      </c>
      <c r="B6" s="34"/>
      <c r="C6" s="34"/>
      <c r="D6" s="34"/>
      <c r="E6" s="34"/>
      <c r="F6" s="34"/>
    </row>
    <row r="8" spans="1:6" ht="15" customHeight="1" x14ac:dyDescent="0.25">
      <c r="B8" s="51"/>
      <c r="C8" s="51"/>
      <c r="D8" s="51"/>
      <c r="E8" s="51"/>
    </row>
    <row r="9" spans="1:6" ht="29.25" customHeight="1" x14ac:dyDescent="0.25">
      <c r="A9" s="259"/>
      <c r="B9" s="260" t="s">
        <v>314</v>
      </c>
      <c r="C9" s="260" t="s">
        <v>315</v>
      </c>
      <c r="D9" s="260" t="s">
        <v>316</v>
      </c>
      <c r="E9" s="260" t="s">
        <v>317</v>
      </c>
    </row>
    <row r="10" spans="1:6" x14ac:dyDescent="0.25">
      <c r="A10" s="268"/>
      <c r="B10" s="269"/>
      <c r="C10" s="269"/>
      <c r="D10" s="269"/>
      <c r="E10" s="269"/>
    </row>
    <row r="11" spans="1:6" x14ac:dyDescent="0.25">
      <c r="A11" s="258" t="s">
        <v>77</v>
      </c>
      <c r="B11" s="261">
        <v>5262</v>
      </c>
      <c r="C11" s="261">
        <v>6495</v>
      </c>
      <c r="D11" s="262">
        <f>+B11-C11</f>
        <v>-1233</v>
      </c>
      <c r="E11" s="263">
        <f>+D11/B11</f>
        <v>-0.23432155074116306</v>
      </c>
    </row>
    <row r="12" spans="1:6" x14ac:dyDescent="0.25">
      <c r="A12" s="258" t="s">
        <v>78</v>
      </c>
      <c r="B12" s="261">
        <v>2762</v>
      </c>
      <c r="C12" s="261">
        <v>610</v>
      </c>
      <c r="D12" s="262">
        <f t="shared" ref="D12:D41" si="0">+B12-C12</f>
        <v>2152</v>
      </c>
      <c r="E12" s="263">
        <f t="shared" ref="E12:E41" si="1">+D12/B12</f>
        <v>0.77914554670528602</v>
      </c>
    </row>
    <row r="13" spans="1:6" x14ac:dyDescent="0.25">
      <c r="A13" s="258" t="s">
        <v>79</v>
      </c>
      <c r="B13" s="261">
        <v>24545</v>
      </c>
      <c r="C13" s="261">
        <v>12595</v>
      </c>
      <c r="D13" s="262">
        <f t="shared" si="0"/>
        <v>11950</v>
      </c>
      <c r="E13" s="263">
        <f t="shared" si="1"/>
        <v>0.48686086779384802</v>
      </c>
    </row>
    <row r="14" spans="1:6" x14ac:dyDescent="0.25">
      <c r="A14" s="258" t="s">
        <v>80</v>
      </c>
      <c r="B14" s="261">
        <v>826</v>
      </c>
      <c r="C14" s="261">
        <v>1010</v>
      </c>
      <c r="D14" s="262">
        <f t="shared" si="0"/>
        <v>-184</v>
      </c>
      <c r="E14" s="263">
        <f t="shared" si="1"/>
        <v>-0.22276029055690072</v>
      </c>
    </row>
    <row r="15" spans="1:6" x14ac:dyDescent="0.25">
      <c r="A15" s="258" t="s">
        <v>81</v>
      </c>
      <c r="B15" s="261">
        <v>3505</v>
      </c>
      <c r="C15" s="261">
        <v>2125</v>
      </c>
      <c r="D15" s="262">
        <f t="shared" si="0"/>
        <v>1380</v>
      </c>
      <c r="E15" s="263">
        <f t="shared" si="1"/>
        <v>0.39372325249643364</v>
      </c>
    </row>
    <row r="16" spans="1:6" x14ac:dyDescent="0.25">
      <c r="A16" s="258" t="s">
        <v>82</v>
      </c>
      <c r="B16" s="261">
        <v>1813</v>
      </c>
      <c r="C16" s="261">
        <v>475</v>
      </c>
      <c r="D16" s="262">
        <f t="shared" si="0"/>
        <v>1338</v>
      </c>
      <c r="E16" s="263">
        <f t="shared" si="1"/>
        <v>0.73800330943188086</v>
      </c>
    </row>
    <row r="17" spans="1:5" x14ac:dyDescent="0.25">
      <c r="A17" s="258" t="s">
        <v>83</v>
      </c>
      <c r="B17" s="261">
        <v>5826</v>
      </c>
      <c r="C17" s="261">
        <v>1305</v>
      </c>
      <c r="D17" s="262">
        <f t="shared" si="0"/>
        <v>4521</v>
      </c>
      <c r="E17" s="263">
        <f t="shared" si="1"/>
        <v>0.77600411946446957</v>
      </c>
    </row>
    <row r="18" spans="1:5" x14ac:dyDescent="0.25">
      <c r="A18" s="258" t="s">
        <v>84</v>
      </c>
      <c r="B18" s="261">
        <v>34086</v>
      </c>
      <c r="C18" s="261">
        <v>40225</v>
      </c>
      <c r="D18" s="262">
        <f t="shared" si="0"/>
        <v>-6139</v>
      </c>
      <c r="E18" s="263">
        <f t="shared" si="1"/>
        <v>-0.1801032682039547</v>
      </c>
    </row>
    <row r="19" spans="1:5" x14ac:dyDescent="0.25">
      <c r="A19" s="258" t="s">
        <v>85</v>
      </c>
      <c r="B19" s="261">
        <v>1697</v>
      </c>
      <c r="C19" s="261">
        <v>1995</v>
      </c>
      <c r="D19" s="262">
        <f t="shared" si="0"/>
        <v>-298</v>
      </c>
      <c r="E19" s="263">
        <f t="shared" si="1"/>
        <v>-0.1756040070713023</v>
      </c>
    </row>
    <row r="20" spans="1:5" x14ac:dyDescent="0.25">
      <c r="A20" s="258" t="s">
        <v>86</v>
      </c>
      <c r="B20" s="261">
        <v>25517</v>
      </c>
      <c r="C20" s="261">
        <v>51205</v>
      </c>
      <c r="D20" s="262">
        <f t="shared" si="0"/>
        <v>-25688</v>
      </c>
      <c r="E20" s="263">
        <f t="shared" si="1"/>
        <v>-1.0067014147431124</v>
      </c>
    </row>
    <row r="21" spans="1:5" x14ac:dyDescent="0.25">
      <c r="A21" s="258" t="s">
        <v>87</v>
      </c>
      <c r="B21" s="261">
        <v>8792</v>
      </c>
      <c r="C21" s="261">
        <v>4855</v>
      </c>
      <c r="D21" s="262">
        <f t="shared" si="0"/>
        <v>3937</v>
      </c>
      <c r="E21" s="263">
        <f t="shared" si="1"/>
        <v>0.44779344858962694</v>
      </c>
    </row>
    <row r="22" spans="1:5" x14ac:dyDescent="0.25">
      <c r="A22" s="258" t="s">
        <v>88</v>
      </c>
      <c r="B22" s="261">
        <v>16284</v>
      </c>
      <c r="C22" s="261">
        <v>19235</v>
      </c>
      <c r="D22" s="262">
        <f t="shared" si="0"/>
        <v>-2951</v>
      </c>
      <c r="E22" s="263">
        <f t="shared" si="1"/>
        <v>-0.1812208302628347</v>
      </c>
    </row>
    <row r="23" spans="1:5" x14ac:dyDescent="0.25">
      <c r="A23" s="258" t="s">
        <v>89</v>
      </c>
      <c r="B23" s="261">
        <v>17378</v>
      </c>
      <c r="C23" s="261">
        <v>12525</v>
      </c>
      <c r="D23" s="262">
        <f t="shared" si="0"/>
        <v>4853</v>
      </c>
      <c r="E23" s="263">
        <f t="shared" si="1"/>
        <v>0.27926113476809761</v>
      </c>
    </row>
    <row r="24" spans="1:5" x14ac:dyDescent="0.25">
      <c r="A24" s="258" t="s">
        <v>90</v>
      </c>
      <c r="B24" s="261">
        <v>1209</v>
      </c>
      <c r="C24" s="261">
        <v>520</v>
      </c>
      <c r="D24" s="262">
        <f t="shared" si="0"/>
        <v>689</v>
      </c>
      <c r="E24" s="263">
        <f t="shared" si="1"/>
        <v>0.56989247311827962</v>
      </c>
    </row>
    <row r="25" spans="1:5" x14ac:dyDescent="0.25">
      <c r="A25" s="258" t="s">
        <v>91</v>
      </c>
      <c r="B25" s="261">
        <v>10708</v>
      </c>
      <c r="C25" s="261">
        <v>9915</v>
      </c>
      <c r="D25" s="262">
        <f t="shared" si="0"/>
        <v>793</v>
      </c>
      <c r="E25" s="263">
        <f t="shared" si="1"/>
        <v>7.4056779977586848E-2</v>
      </c>
    </row>
    <row r="26" spans="1:5" x14ac:dyDescent="0.25">
      <c r="A26" s="258" t="s">
        <v>92</v>
      </c>
      <c r="B26" s="261">
        <v>10480</v>
      </c>
      <c r="C26" s="261">
        <v>6860</v>
      </c>
      <c r="D26" s="262">
        <f t="shared" si="0"/>
        <v>3620</v>
      </c>
      <c r="E26" s="263">
        <f t="shared" si="1"/>
        <v>0.34541984732824427</v>
      </c>
    </row>
    <row r="27" spans="1:5" x14ac:dyDescent="0.25">
      <c r="A27" s="258" t="s">
        <v>93</v>
      </c>
      <c r="B27" s="261">
        <v>9322</v>
      </c>
      <c r="C27" s="261">
        <v>3650</v>
      </c>
      <c r="D27" s="262">
        <f t="shared" si="0"/>
        <v>5672</v>
      </c>
      <c r="E27" s="263">
        <f t="shared" si="1"/>
        <v>0.60845312164771503</v>
      </c>
    </row>
    <row r="28" spans="1:5" x14ac:dyDescent="0.25">
      <c r="A28" s="258" t="s">
        <v>94</v>
      </c>
      <c r="B28" s="261">
        <v>4573</v>
      </c>
      <c r="C28" s="261">
        <v>2575</v>
      </c>
      <c r="D28" s="262">
        <f t="shared" si="0"/>
        <v>1998</v>
      </c>
      <c r="E28" s="263">
        <f t="shared" si="1"/>
        <v>0.43691231139295866</v>
      </c>
    </row>
    <row r="29" spans="1:5" x14ac:dyDescent="0.25">
      <c r="A29" s="258" t="s">
        <v>95</v>
      </c>
      <c r="B29" s="261">
        <v>10784</v>
      </c>
      <c r="C29" s="261">
        <v>9310</v>
      </c>
      <c r="D29" s="262">
        <f t="shared" si="0"/>
        <v>1474</v>
      </c>
      <c r="E29" s="263">
        <f t="shared" si="1"/>
        <v>0.1366839762611276</v>
      </c>
    </row>
    <row r="30" spans="1:5" x14ac:dyDescent="0.25">
      <c r="A30" s="258" t="s">
        <v>96</v>
      </c>
      <c r="B30" s="261">
        <v>32314</v>
      </c>
      <c r="C30" s="261">
        <v>22930</v>
      </c>
      <c r="D30" s="262">
        <f t="shared" si="0"/>
        <v>9384</v>
      </c>
      <c r="E30" s="263">
        <f t="shared" si="1"/>
        <v>0.29040044562728229</v>
      </c>
    </row>
    <row r="31" spans="1:5" x14ac:dyDescent="0.25">
      <c r="A31" s="258" t="s">
        <v>97</v>
      </c>
      <c r="B31" s="261">
        <v>1745</v>
      </c>
      <c r="C31" s="261">
        <v>535</v>
      </c>
      <c r="D31" s="262">
        <f t="shared" si="0"/>
        <v>1210</v>
      </c>
      <c r="E31" s="263">
        <f t="shared" si="1"/>
        <v>0.69340974212034379</v>
      </c>
    </row>
    <row r="32" spans="1:5" x14ac:dyDescent="0.25">
      <c r="A32" s="258" t="s">
        <v>98</v>
      </c>
      <c r="B32" s="261">
        <v>3472</v>
      </c>
      <c r="C32" s="261">
        <v>5280</v>
      </c>
      <c r="D32" s="262">
        <f t="shared" si="0"/>
        <v>-1808</v>
      </c>
      <c r="E32" s="263">
        <f t="shared" si="1"/>
        <v>-0.52073732718894006</v>
      </c>
    </row>
    <row r="33" spans="1:5" x14ac:dyDescent="0.25">
      <c r="A33" s="258" t="s">
        <v>99</v>
      </c>
      <c r="B33" s="261">
        <v>17863</v>
      </c>
      <c r="C33" s="261">
        <v>15550</v>
      </c>
      <c r="D33" s="262">
        <f t="shared" si="0"/>
        <v>2313</v>
      </c>
      <c r="E33" s="263">
        <f t="shared" si="1"/>
        <v>0.12948552874657113</v>
      </c>
    </row>
    <row r="34" spans="1:5" x14ac:dyDescent="0.25">
      <c r="A34" s="258" t="s">
        <v>100</v>
      </c>
      <c r="B34" s="261">
        <v>13813</v>
      </c>
      <c r="C34" s="261">
        <v>13365</v>
      </c>
      <c r="D34" s="262">
        <f t="shared" si="0"/>
        <v>448</v>
      </c>
      <c r="E34" s="263">
        <f t="shared" si="1"/>
        <v>3.2433215087236664E-2</v>
      </c>
    </row>
    <row r="35" spans="1:5" x14ac:dyDescent="0.25">
      <c r="A35" s="258" t="s">
        <v>101</v>
      </c>
      <c r="B35" s="261">
        <v>7216</v>
      </c>
      <c r="C35" s="261">
        <v>12430</v>
      </c>
      <c r="D35" s="262">
        <f t="shared" si="0"/>
        <v>-5214</v>
      </c>
      <c r="E35" s="263">
        <f t="shared" si="1"/>
        <v>-0.72256097560975607</v>
      </c>
    </row>
    <row r="36" spans="1:5" x14ac:dyDescent="0.25">
      <c r="A36" s="258" t="s">
        <v>102</v>
      </c>
      <c r="B36" s="261">
        <v>10640</v>
      </c>
      <c r="C36" s="261">
        <v>6290</v>
      </c>
      <c r="D36" s="262">
        <f t="shared" si="0"/>
        <v>4350</v>
      </c>
      <c r="E36" s="263">
        <f t="shared" si="1"/>
        <v>0.40883458646616544</v>
      </c>
    </row>
    <row r="37" spans="1:5" x14ac:dyDescent="0.25">
      <c r="A37" s="258" t="s">
        <v>103</v>
      </c>
      <c r="B37" s="261">
        <v>3430</v>
      </c>
      <c r="C37" s="261">
        <v>1850</v>
      </c>
      <c r="D37" s="262">
        <f t="shared" si="0"/>
        <v>1580</v>
      </c>
      <c r="E37" s="263">
        <f t="shared" si="1"/>
        <v>0.46064139941690962</v>
      </c>
    </row>
    <row r="38" spans="1:5" x14ac:dyDescent="0.25">
      <c r="A38" s="258" t="s">
        <v>104</v>
      </c>
      <c r="B38" s="261">
        <v>2534</v>
      </c>
      <c r="C38" s="261">
        <v>530</v>
      </c>
      <c r="D38" s="262">
        <f t="shared" si="0"/>
        <v>2004</v>
      </c>
      <c r="E38" s="263">
        <f t="shared" si="1"/>
        <v>0.79084451460142069</v>
      </c>
    </row>
    <row r="39" spans="1:5" x14ac:dyDescent="0.25">
      <c r="A39" s="258" t="s">
        <v>105</v>
      </c>
      <c r="B39" s="261">
        <v>5908</v>
      </c>
      <c r="C39" s="261">
        <v>1760</v>
      </c>
      <c r="D39" s="262">
        <f t="shared" si="0"/>
        <v>4148</v>
      </c>
      <c r="E39" s="263">
        <f t="shared" si="1"/>
        <v>0.70209884901828035</v>
      </c>
    </row>
    <row r="40" spans="1:5" x14ac:dyDescent="0.25">
      <c r="A40" s="258" t="s">
        <v>106</v>
      </c>
      <c r="B40" s="261">
        <v>26336</v>
      </c>
      <c r="C40" s="261">
        <v>15730</v>
      </c>
      <c r="D40" s="262">
        <f t="shared" si="0"/>
        <v>10606</v>
      </c>
      <c r="E40" s="263">
        <f t="shared" si="1"/>
        <v>0.4027187120291616</v>
      </c>
    </row>
    <row r="41" spans="1:5" ht="17.25" customHeight="1" x14ac:dyDescent="0.25">
      <c r="A41" s="264" t="s">
        <v>107</v>
      </c>
      <c r="B41" s="265">
        <v>320640</v>
      </c>
      <c r="C41" s="265">
        <v>283735</v>
      </c>
      <c r="D41" s="266">
        <f t="shared" si="0"/>
        <v>36905</v>
      </c>
      <c r="E41" s="267">
        <f t="shared" si="1"/>
        <v>0.11509792914171657</v>
      </c>
    </row>
    <row r="42" spans="1:5" x14ac:dyDescent="0.25">
      <c r="A42" s="270" t="s">
        <v>318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F49"/>
  <sheetViews>
    <sheetView zoomScaleNormal="100" workbookViewId="0">
      <selection activeCell="A5" sqref="A5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1" t="str">
        <f>TRGSS1!A3</f>
        <v>LLOCS DE TREBALL. RÈGIM GENERAL SEGURETAT SOCIAL.</v>
      </c>
    </row>
    <row r="5" spans="1:6" x14ac:dyDescent="0.25">
      <c r="A5" s="32" t="str">
        <f>Índex!A35</f>
        <v>TRGSS6</v>
      </c>
      <c r="C5" s="32" t="str">
        <f>Índex!A7</f>
        <v>2n trimestre 2022</v>
      </c>
    </row>
    <row r="6" spans="1:6" ht="15.75" thickBot="1" x14ac:dyDescent="0.3">
      <c r="A6" s="33" t="str">
        <f>Índex!B35</f>
        <v>Dades municipals. Llocs de treball assalariat ocupats per dones.</v>
      </c>
      <c r="B6" s="34"/>
      <c r="C6" s="34"/>
      <c r="D6" s="34"/>
      <c r="E6" s="34"/>
      <c r="F6" s="34"/>
    </row>
    <row r="8" spans="1:6" ht="15" customHeight="1" x14ac:dyDescent="0.25">
      <c r="B8" s="247" t="s">
        <v>308</v>
      </c>
      <c r="C8" s="247" t="s">
        <v>309</v>
      </c>
    </row>
    <row r="9" spans="1:6" ht="29.25" customHeight="1" x14ac:dyDescent="0.25">
      <c r="B9" s="248"/>
      <c r="C9" s="248" t="s">
        <v>187</v>
      </c>
    </row>
    <row r="10" spans="1:6" x14ac:dyDescent="0.25">
      <c r="A10" s="62" t="s">
        <v>77</v>
      </c>
      <c r="B10" s="63">
        <v>1841</v>
      </c>
      <c r="C10" s="256">
        <v>0.27860169491525422</v>
      </c>
    </row>
    <row r="11" spans="1:6" x14ac:dyDescent="0.25">
      <c r="A11" s="62" t="s">
        <v>78</v>
      </c>
      <c r="B11" s="63">
        <v>356</v>
      </c>
      <c r="C11" s="256">
        <v>0.47593582887700536</v>
      </c>
    </row>
    <row r="12" spans="1:6" x14ac:dyDescent="0.25">
      <c r="A12" s="62" t="s">
        <v>79</v>
      </c>
      <c r="B12" s="63">
        <v>6126</v>
      </c>
      <c r="C12" s="256">
        <v>0.47926772023157566</v>
      </c>
    </row>
    <row r="13" spans="1:6" x14ac:dyDescent="0.25">
      <c r="A13" s="62" t="s">
        <v>80</v>
      </c>
      <c r="B13" s="63">
        <v>375</v>
      </c>
      <c r="C13" s="256">
        <v>0.35850860420650094</v>
      </c>
    </row>
    <row r="14" spans="1:6" x14ac:dyDescent="0.25">
      <c r="A14" s="62" t="s">
        <v>81</v>
      </c>
      <c r="B14" s="63">
        <v>980</v>
      </c>
      <c r="C14" s="256">
        <v>0.43710972346119537</v>
      </c>
    </row>
    <row r="15" spans="1:6" x14ac:dyDescent="0.25">
      <c r="A15" s="62" t="s">
        <v>82</v>
      </c>
      <c r="B15" s="63">
        <v>260</v>
      </c>
      <c r="C15" s="256">
        <v>0.46345811051693403</v>
      </c>
    </row>
    <row r="16" spans="1:6" x14ac:dyDescent="0.25">
      <c r="A16" s="62" t="s">
        <v>83</v>
      </c>
      <c r="B16" s="63">
        <v>770</v>
      </c>
      <c r="C16" s="256">
        <v>0.53361053361053357</v>
      </c>
    </row>
    <row r="17" spans="1:3" x14ac:dyDescent="0.25">
      <c r="A17" s="62" t="s">
        <v>84</v>
      </c>
      <c r="B17" s="63">
        <v>16039</v>
      </c>
      <c r="C17" s="256">
        <v>0.39669074000791454</v>
      </c>
    </row>
    <row r="18" spans="1:3" x14ac:dyDescent="0.25">
      <c r="A18" s="62" t="s">
        <v>87</v>
      </c>
      <c r="B18" s="63">
        <v>2017</v>
      </c>
      <c r="C18" s="256">
        <v>0.40235387991222821</v>
      </c>
    </row>
    <row r="19" spans="1:3" x14ac:dyDescent="0.25">
      <c r="A19" s="62" t="s">
        <v>88</v>
      </c>
      <c r="B19" s="63">
        <v>10513</v>
      </c>
      <c r="C19" s="256">
        <v>0.54277453663069852</v>
      </c>
    </row>
    <row r="20" spans="1:3" x14ac:dyDescent="0.25">
      <c r="A20" s="62" t="s">
        <v>89</v>
      </c>
      <c r="B20" s="63">
        <v>5268</v>
      </c>
      <c r="C20" s="256">
        <v>0.41650853889943074</v>
      </c>
    </row>
    <row r="21" spans="1:3" x14ac:dyDescent="0.25">
      <c r="A21" s="62" t="s">
        <v>91</v>
      </c>
      <c r="B21" s="63">
        <v>4105</v>
      </c>
      <c r="C21" s="256">
        <v>0.40793004074331712</v>
      </c>
    </row>
    <row r="22" spans="1:3" x14ac:dyDescent="0.25">
      <c r="A22" s="62" t="s">
        <v>92</v>
      </c>
      <c r="B22" s="63">
        <v>2838</v>
      </c>
      <c r="C22" s="256">
        <v>0.40664851697950993</v>
      </c>
    </row>
    <row r="23" spans="1:3" x14ac:dyDescent="0.25">
      <c r="A23" s="62" t="s">
        <v>93</v>
      </c>
      <c r="B23" s="63">
        <v>1819</v>
      </c>
      <c r="C23" s="256">
        <v>0.4773025452637103</v>
      </c>
    </row>
    <row r="24" spans="1:3" x14ac:dyDescent="0.25">
      <c r="A24" s="62" t="s">
        <v>94</v>
      </c>
      <c r="B24" s="63">
        <v>1051</v>
      </c>
      <c r="C24" s="256">
        <v>0.38998144712430427</v>
      </c>
    </row>
    <row r="25" spans="1:3" x14ac:dyDescent="0.25">
      <c r="A25" s="62" t="s">
        <v>190</v>
      </c>
      <c r="B25" s="63">
        <v>268</v>
      </c>
      <c r="C25" s="256">
        <v>0.43506493506493504</v>
      </c>
    </row>
    <row r="26" spans="1:3" x14ac:dyDescent="0.25">
      <c r="A26" s="62" t="s">
        <v>191</v>
      </c>
      <c r="B26" s="63">
        <v>719</v>
      </c>
      <c r="C26" s="256">
        <v>0.34684032802701398</v>
      </c>
    </row>
    <row r="27" spans="1:3" x14ac:dyDescent="0.25">
      <c r="A27" s="62" t="s">
        <v>192</v>
      </c>
      <c r="B27" s="63">
        <v>23208</v>
      </c>
      <c r="C27" s="256">
        <v>0.45147359206302889</v>
      </c>
    </row>
    <row r="28" spans="1:3" x14ac:dyDescent="0.25">
      <c r="A28" s="62" t="s">
        <v>95</v>
      </c>
      <c r="B28" s="63">
        <v>3554</v>
      </c>
      <c r="C28" s="256">
        <v>0.37788410419989366</v>
      </c>
    </row>
    <row r="29" spans="1:3" x14ac:dyDescent="0.25">
      <c r="A29" s="62" t="s">
        <v>96</v>
      </c>
      <c r="B29" s="63">
        <v>10512</v>
      </c>
      <c r="C29" s="256">
        <v>0.45443541414490751</v>
      </c>
    </row>
    <row r="30" spans="1:3" x14ac:dyDescent="0.25">
      <c r="A30" s="62" t="s">
        <v>97</v>
      </c>
      <c r="B30" s="63">
        <v>230</v>
      </c>
      <c r="C30" s="256">
        <v>0.37581699346405228</v>
      </c>
    </row>
    <row r="31" spans="1:3" x14ac:dyDescent="0.25">
      <c r="A31" s="62" t="s">
        <v>98</v>
      </c>
      <c r="B31" s="63">
        <v>1715</v>
      </c>
      <c r="C31" s="256">
        <v>0.31771026306039274</v>
      </c>
    </row>
    <row r="32" spans="1:3" x14ac:dyDescent="0.25">
      <c r="A32" s="62" t="s">
        <v>99</v>
      </c>
      <c r="B32" s="63">
        <v>8694</v>
      </c>
      <c r="C32" s="256">
        <v>0.55312380710013997</v>
      </c>
    </row>
    <row r="33" spans="1:4" x14ac:dyDescent="0.25">
      <c r="A33" s="62" t="s">
        <v>100</v>
      </c>
      <c r="B33" s="63">
        <v>5773</v>
      </c>
      <c r="C33" s="256">
        <v>0.42883672559797947</v>
      </c>
    </row>
    <row r="34" spans="1:4" x14ac:dyDescent="0.25">
      <c r="A34" s="62" t="s">
        <v>101</v>
      </c>
      <c r="B34" s="63">
        <v>5684</v>
      </c>
      <c r="C34" s="256">
        <v>0.45370370370370372</v>
      </c>
    </row>
    <row r="35" spans="1:4" x14ac:dyDescent="0.25">
      <c r="A35" s="62" t="s">
        <v>102</v>
      </c>
      <c r="B35" s="63">
        <v>2631</v>
      </c>
      <c r="C35" s="256">
        <v>0.41141516810007817</v>
      </c>
    </row>
    <row r="36" spans="1:4" x14ac:dyDescent="0.25">
      <c r="A36" s="62" t="s">
        <v>103</v>
      </c>
      <c r="B36" s="63">
        <v>1083</v>
      </c>
      <c r="C36" s="256">
        <v>0.55795981452859356</v>
      </c>
    </row>
    <row r="37" spans="1:4" x14ac:dyDescent="0.25">
      <c r="A37" s="62" t="s">
        <v>104</v>
      </c>
      <c r="B37" s="63">
        <v>292</v>
      </c>
      <c r="C37" s="256">
        <v>0.48747913188647746</v>
      </c>
    </row>
    <row r="38" spans="1:4" x14ac:dyDescent="0.25">
      <c r="A38" s="62" t="s">
        <v>105</v>
      </c>
      <c r="B38" s="63">
        <v>729</v>
      </c>
      <c r="C38" s="256">
        <v>0.38388625592417064</v>
      </c>
    </row>
    <row r="39" spans="1:4" x14ac:dyDescent="0.25">
      <c r="A39" s="62" t="s">
        <v>106</v>
      </c>
      <c r="B39" s="63">
        <v>7611</v>
      </c>
      <c r="C39" s="256">
        <v>0.47889007739256279</v>
      </c>
    </row>
    <row r="40" spans="1:4" x14ac:dyDescent="0.25">
      <c r="A40" s="66" t="s">
        <v>107</v>
      </c>
      <c r="B40" s="67">
        <f>SUM(B10:B39)</f>
        <v>127061</v>
      </c>
      <c r="C40" s="257">
        <f>B40/D48</f>
        <v>0.44192671016569512</v>
      </c>
    </row>
    <row r="41" spans="1:4" ht="17.25" customHeight="1" x14ac:dyDescent="0.25"/>
    <row r="42" spans="1:4" x14ac:dyDescent="0.25">
      <c r="A42" s="46" t="s">
        <v>34</v>
      </c>
    </row>
    <row r="48" spans="1:4" x14ac:dyDescent="0.25">
      <c r="D48" s="1">
        <v>287516</v>
      </c>
    </row>
    <row r="49" spans="4:4" x14ac:dyDescent="0.25">
      <c r="D49" s="80">
        <f>D48-B40</f>
        <v>160455</v>
      </c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>
      <selection activeCell="J35" sqref="J35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">
        <v>43</v>
      </c>
    </row>
    <row r="5" spans="1:9" x14ac:dyDescent="0.25">
      <c r="A5" s="32" t="s">
        <v>22</v>
      </c>
      <c r="C5" s="32" t="str">
        <f>Índex!A7</f>
        <v>2n trimestre 2022</v>
      </c>
    </row>
    <row r="6" spans="1:9" ht="15.75" thickBot="1" x14ac:dyDescent="0.3">
      <c r="A6" s="33" t="s">
        <v>37</v>
      </c>
      <c r="B6" s="34"/>
      <c r="C6" s="34"/>
      <c r="D6" s="34"/>
      <c r="E6" s="34"/>
      <c r="F6" s="34"/>
      <c r="G6" s="34"/>
      <c r="H6" s="34"/>
      <c r="I6" s="34"/>
    </row>
    <row r="29" spans="1:6" x14ac:dyDescent="0.25">
      <c r="A29" s="46" t="s">
        <v>34</v>
      </c>
    </row>
    <row r="30" spans="1:6" x14ac:dyDescent="0.25">
      <c r="A30" s="46"/>
    </row>
    <row r="31" spans="1:6" ht="30" x14ac:dyDescent="0.25">
      <c r="B31" s="164" t="s">
        <v>38</v>
      </c>
      <c r="C31" s="169" t="s">
        <v>203</v>
      </c>
      <c r="D31" s="169" t="s">
        <v>211</v>
      </c>
      <c r="E31" s="169" t="s">
        <v>204</v>
      </c>
      <c r="F31" s="169" t="s">
        <v>205</v>
      </c>
    </row>
    <row r="32" spans="1:6" x14ac:dyDescent="0.25">
      <c r="A32" s="165" t="s">
        <v>29</v>
      </c>
      <c r="B32" s="170">
        <v>48960</v>
      </c>
      <c r="C32" s="49">
        <v>2.0429009193054137E-4</v>
      </c>
      <c r="D32" s="49">
        <v>-1.8345864661654134E-2</v>
      </c>
      <c r="E32" s="49">
        <v>-3.0725372188786824E-2</v>
      </c>
      <c r="F32" s="49">
        <v>-0.11541519115415191</v>
      </c>
    </row>
    <row r="33" spans="1:6" x14ac:dyDescent="0.25">
      <c r="A33" s="165" t="s">
        <v>30</v>
      </c>
      <c r="B33" s="170">
        <v>227808</v>
      </c>
      <c r="C33" s="49">
        <v>4.7412595431631033E-3</v>
      </c>
      <c r="D33" s="49">
        <v>2.3258320980999864E-2</v>
      </c>
      <c r="E33" s="49">
        <v>1.1145288219550194E-2</v>
      </c>
      <c r="F33" s="49">
        <v>-1.4926922079045231E-2</v>
      </c>
    </row>
    <row r="34" spans="1:6" x14ac:dyDescent="0.25">
      <c r="A34" s="165" t="s">
        <v>31</v>
      </c>
      <c r="B34" s="170">
        <v>345730</v>
      </c>
      <c r="C34" s="49">
        <v>2.8280953140636103E-3</v>
      </c>
      <c r="D34" s="49">
        <v>4.1512275945172462E-2</v>
      </c>
      <c r="E34" s="49">
        <v>2.8092410261595143E-2</v>
      </c>
      <c r="F34" s="49">
        <v>-1.7589224823823597E-2</v>
      </c>
    </row>
    <row r="35" spans="1:6" x14ac:dyDescent="0.25">
      <c r="A35" s="165" t="s">
        <v>32</v>
      </c>
      <c r="B35" s="170">
        <v>558875</v>
      </c>
      <c r="C35" s="49">
        <v>2.3225366763513756E-3</v>
      </c>
      <c r="D35" s="49">
        <v>2.6453150942564539E-2</v>
      </c>
      <c r="E35" s="49">
        <v>7.6701026466722321E-3</v>
      </c>
      <c r="F35" s="49">
        <v>-6.058639915686001E-2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1"/>
  <sheetViews>
    <sheetView topLeftCell="A10" workbookViewId="0">
      <selection activeCell="M35" sqref="M35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</row>
    <row r="3" spans="1:9" ht="18.75" x14ac:dyDescent="0.3">
      <c r="A3" s="31" t="s">
        <v>43</v>
      </c>
    </row>
    <row r="5" spans="1:9" x14ac:dyDescent="0.25">
      <c r="A5" s="32" t="str">
        <f>Índex!A40</f>
        <v>GRETA2</v>
      </c>
      <c r="C5" s="32" t="str">
        <f>Índex!A7</f>
        <v>2n trimestre 2022</v>
      </c>
    </row>
    <row r="6" spans="1:9" ht="15.75" thickBot="1" x14ac:dyDescent="0.3">
      <c r="A6" s="33" t="str">
        <f>Índex!B40</f>
        <v>Variació interanual llocs de treball autònom. Baix Llobregat.</v>
      </c>
      <c r="B6" s="34"/>
      <c r="C6" s="34"/>
      <c r="D6" s="34"/>
      <c r="E6" s="34"/>
      <c r="F6" s="34"/>
      <c r="G6" s="34"/>
      <c r="H6" s="34"/>
      <c r="I6" s="34"/>
    </row>
    <row r="29" spans="1:3" x14ac:dyDescent="0.25">
      <c r="A29" s="46" t="s">
        <v>212</v>
      </c>
    </row>
    <row r="30" spans="1:3" x14ac:dyDescent="0.25">
      <c r="A30" s="46"/>
    </row>
    <row r="31" spans="1:3" ht="30.75" customHeight="1" x14ac:dyDescent="0.25">
      <c r="B31" s="169" t="s">
        <v>44</v>
      </c>
      <c r="C31" s="169" t="s">
        <v>39</v>
      </c>
    </row>
    <row r="32" spans="1:3" x14ac:dyDescent="0.25">
      <c r="A32" s="173">
        <v>2016</v>
      </c>
      <c r="B32" s="170">
        <v>50609</v>
      </c>
      <c r="C32" s="49">
        <f>(B32-B40)/B40</f>
        <v>3.4499851293744422E-3</v>
      </c>
    </row>
    <row r="33" spans="1:6" x14ac:dyDescent="0.25">
      <c r="A33" s="173">
        <v>2017</v>
      </c>
      <c r="B33" s="170">
        <v>50685</v>
      </c>
      <c r="C33" s="49">
        <f t="shared" ref="C33:C37" si="0">(B33-B32)/B32</f>
        <v>1.5017091821612756E-3</v>
      </c>
    </row>
    <row r="34" spans="1:6" x14ac:dyDescent="0.25">
      <c r="A34" s="173">
        <v>2018</v>
      </c>
      <c r="B34" s="170">
        <v>50612</v>
      </c>
      <c r="C34" s="49">
        <f t="shared" si="0"/>
        <v>-1.4402683239617244E-3</v>
      </c>
    </row>
    <row r="35" spans="1:6" x14ac:dyDescent="0.25">
      <c r="A35" s="173">
        <v>2019</v>
      </c>
      <c r="B35" s="170">
        <v>50512</v>
      </c>
      <c r="C35" s="49">
        <f t="shared" si="0"/>
        <v>-1.9758160120129614E-3</v>
      </c>
    </row>
    <row r="36" spans="1:6" x14ac:dyDescent="0.25">
      <c r="A36" s="173">
        <v>2020</v>
      </c>
      <c r="B36" s="170">
        <v>49875</v>
      </c>
      <c r="C36" s="49">
        <f t="shared" si="0"/>
        <v>-1.2610864745011087E-2</v>
      </c>
    </row>
    <row r="37" spans="1:6" x14ac:dyDescent="0.25">
      <c r="A37" s="173">
        <v>2021</v>
      </c>
      <c r="B37" s="170">
        <v>48950</v>
      </c>
      <c r="C37" s="49">
        <f t="shared" si="0"/>
        <v>-1.8546365914786967E-2</v>
      </c>
    </row>
    <row r="38" spans="1:6" x14ac:dyDescent="0.25">
      <c r="A38" s="173">
        <v>2022</v>
      </c>
      <c r="B38" s="170">
        <v>48960</v>
      </c>
      <c r="C38" s="49">
        <f>(B38-B37)/B37</f>
        <v>2.0429009193054137E-4</v>
      </c>
    </row>
    <row r="40" spans="1:6" x14ac:dyDescent="0.25">
      <c r="A40" s="174">
        <v>2015</v>
      </c>
      <c r="B40" s="175">
        <v>50435</v>
      </c>
    </row>
    <row r="41" spans="1:6" x14ac:dyDescent="0.25">
      <c r="F41" s="80"/>
    </row>
  </sheetData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I24"/>
  <sheetViews>
    <sheetView zoomScaleNormal="100" workbookViewId="0">
      <selection activeCell="A7" sqref="A7:G20"/>
    </sheetView>
  </sheetViews>
  <sheetFormatPr baseColWidth="10" defaultColWidth="11.42578125" defaultRowHeight="15" x14ac:dyDescent="0.25"/>
  <cols>
    <col min="1" max="1" width="46" style="1" customWidth="1"/>
    <col min="2" max="2" width="11.42578125" style="1"/>
    <col min="3" max="3" width="8.140625" style="1" customWidth="1"/>
    <col min="4" max="16384" width="11.42578125" style="1"/>
  </cols>
  <sheetData>
    <row r="1" spans="1:9" x14ac:dyDescent="0.25">
      <c r="A1" s="2" t="s">
        <v>28</v>
      </c>
    </row>
    <row r="3" spans="1:9" ht="18.75" x14ac:dyDescent="0.3">
      <c r="A3" s="31" t="str">
        <f>[1]GRETA1!A3</f>
        <v>LLOCS DE TREBALL. RÈGIM ESPECIAL TREBALLADORS AUTÒNOMS</v>
      </c>
    </row>
    <row r="5" spans="1:9" x14ac:dyDescent="0.25">
      <c r="A5" s="32" t="str">
        <f>[1]Índex!A36</f>
        <v>TRETA1</v>
      </c>
      <c r="C5" s="32" t="str">
        <f>[1]Índex!A7</f>
        <v>2n trimestre 2022</v>
      </c>
    </row>
    <row r="6" spans="1:9" ht="15.75" thickBot="1" x14ac:dyDescent="0.3">
      <c r="A6" s="33" t="str">
        <f>[1]Índex!B27</f>
        <v>Activitats econòmiques més rellevants. Baix Llobregat.</v>
      </c>
      <c r="B6" s="34"/>
      <c r="C6" s="34"/>
      <c r="D6" s="34"/>
      <c r="E6" s="34"/>
      <c r="F6" s="34"/>
      <c r="G6" s="34"/>
      <c r="H6" s="34"/>
      <c r="I6" s="34"/>
    </row>
    <row r="8" spans="1:9" ht="15.75" x14ac:dyDescent="0.25">
      <c r="A8" s="7"/>
      <c r="B8" s="176"/>
      <c r="C8" s="176"/>
      <c r="D8" s="244" t="s">
        <v>130</v>
      </c>
      <c r="E8" s="244"/>
      <c r="F8" s="244"/>
      <c r="G8" s="244"/>
    </row>
    <row r="9" spans="1:9" ht="15.75" x14ac:dyDescent="0.25">
      <c r="A9" s="9"/>
      <c r="B9" s="27">
        <v>2021</v>
      </c>
      <c r="C9" s="27" t="s">
        <v>131</v>
      </c>
      <c r="D9" s="27" t="s">
        <v>207</v>
      </c>
      <c r="E9" s="27" t="s">
        <v>208</v>
      </c>
      <c r="F9" s="27" t="s">
        <v>209</v>
      </c>
      <c r="G9" s="27" t="s">
        <v>210</v>
      </c>
    </row>
    <row r="10" spans="1:9" x14ac:dyDescent="0.25">
      <c r="A10" s="11" t="s">
        <v>132</v>
      </c>
      <c r="B10" s="12">
        <v>48960</v>
      </c>
      <c r="C10" s="13"/>
      <c r="D10" s="13">
        <v>2.0429009193054137E-4</v>
      </c>
      <c r="E10" s="13">
        <v>-1.8345864661654134E-2</v>
      </c>
      <c r="F10" s="13">
        <v>-3.0725372188786824E-2</v>
      </c>
      <c r="G10" s="13">
        <v>-0.11541519115415191</v>
      </c>
    </row>
    <row r="11" spans="1:9" ht="29.25" customHeight="1" x14ac:dyDescent="0.25">
      <c r="A11" s="14" t="s">
        <v>45</v>
      </c>
      <c r="B11" s="15">
        <v>6645</v>
      </c>
      <c r="C11" s="16">
        <v>0.13572303921568626</v>
      </c>
      <c r="D11" s="16">
        <v>-9.6870342771982112E-3</v>
      </c>
      <c r="E11" s="16">
        <v>-6.1705732843829429E-2</v>
      </c>
      <c r="F11" s="16">
        <v>-8.7601263215707811E-2</v>
      </c>
      <c r="G11" s="16">
        <v>-0.20256810272410897</v>
      </c>
    </row>
    <row r="12" spans="1:9" ht="24" customHeight="1" x14ac:dyDescent="0.25">
      <c r="A12" s="14" t="s">
        <v>49</v>
      </c>
      <c r="B12" s="15">
        <v>5220</v>
      </c>
      <c r="C12" s="16">
        <v>0.10661764705882353</v>
      </c>
      <c r="D12" s="16">
        <v>-3.3333333333333333E-2</v>
      </c>
      <c r="E12" s="16">
        <v>-2.7389603130240359E-2</v>
      </c>
      <c r="F12" s="16">
        <v>-3.6189069423929097E-2</v>
      </c>
      <c r="G12" s="16">
        <v>-0.20487433358720489</v>
      </c>
    </row>
    <row r="13" spans="1:9" ht="25.5" customHeight="1" x14ac:dyDescent="0.25">
      <c r="A13" s="14" t="s">
        <v>48</v>
      </c>
      <c r="B13" s="15">
        <v>4880</v>
      </c>
      <c r="C13" s="16">
        <v>9.9673202614379092E-2</v>
      </c>
      <c r="D13" s="16">
        <v>-2.0080321285140562E-2</v>
      </c>
      <c r="E13" s="16">
        <v>-4.5943304007820138E-2</v>
      </c>
      <c r="F13" s="16">
        <v>-4.5009784735812131E-2</v>
      </c>
      <c r="G13" s="16">
        <v>-0.34329161620239534</v>
      </c>
    </row>
    <row r="14" spans="1:9" ht="20.25" customHeight="1" x14ac:dyDescent="0.25">
      <c r="A14" s="14" t="s">
        <v>46</v>
      </c>
      <c r="B14" s="15">
        <v>4705</v>
      </c>
      <c r="C14" s="16">
        <v>9.6098856209150332E-2</v>
      </c>
      <c r="D14" s="16">
        <v>1.6198704103671708E-2</v>
      </c>
      <c r="E14" s="16">
        <v>3.1798245614035089E-2</v>
      </c>
      <c r="F14" s="16">
        <v>1.9722583441699176E-2</v>
      </c>
      <c r="G14" s="16">
        <v>-1.815525876460768E-2</v>
      </c>
    </row>
    <row r="15" spans="1:9" ht="29.25" customHeight="1" x14ac:dyDescent="0.25">
      <c r="A15" s="14" t="s">
        <v>47</v>
      </c>
      <c r="B15" s="15">
        <v>2990</v>
      </c>
      <c r="C15" s="16">
        <v>6.1070261437908495E-2</v>
      </c>
      <c r="D15" s="16">
        <v>-1.6447368421052631E-2</v>
      </c>
      <c r="E15" s="16">
        <v>-4.7770700636942678E-2</v>
      </c>
      <c r="F15" s="16">
        <v>-6.2989658414290189E-2</v>
      </c>
      <c r="G15" s="16">
        <v>-8.5626911314984705E-2</v>
      </c>
    </row>
    <row r="16" spans="1:9" ht="23.25" customHeight="1" x14ac:dyDescent="0.25">
      <c r="A16" s="14" t="s">
        <v>51</v>
      </c>
      <c r="B16" s="15">
        <v>2735</v>
      </c>
      <c r="C16" s="16">
        <v>5.5861928104575166E-2</v>
      </c>
      <c r="D16" s="16">
        <v>1.86219739292365E-2</v>
      </c>
      <c r="E16" s="16">
        <v>-2.9165147648559969E-3</v>
      </c>
      <c r="F16" s="16">
        <v>4.0381791483113071E-3</v>
      </c>
      <c r="G16" s="16">
        <v>0.25286303252404946</v>
      </c>
    </row>
    <row r="17" spans="1:7" ht="18.75" customHeight="1" x14ac:dyDescent="0.25">
      <c r="A17" s="14" t="s">
        <v>68</v>
      </c>
      <c r="B17" s="15">
        <v>1975</v>
      </c>
      <c r="C17" s="16">
        <v>4.0339052287581702E-2</v>
      </c>
      <c r="D17" s="16">
        <v>5.0531914893617018E-2</v>
      </c>
      <c r="E17" s="16">
        <v>9.0557702926559916E-2</v>
      </c>
      <c r="F17" s="16">
        <v>0.11267605633802817</v>
      </c>
      <c r="G17" s="16">
        <v>0.9212062256809338</v>
      </c>
    </row>
    <row r="18" spans="1:7" ht="21.75" customHeight="1" x14ac:dyDescent="0.25">
      <c r="A18" s="14" t="s">
        <v>50</v>
      </c>
      <c r="B18" s="15">
        <v>1560</v>
      </c>
      <c r="C18" s="16">
        <v>3.1862745098039214E-2</v>
      </c>
      <c r="D18" s="16">
        <v>2.2950819672131147E-2</v>
      </c>
      <c r="E18" s="16">
        <v>3.1064111037673495E-2</v>
      </c>
      <c r="F18" s="16">
        <v>4.9092131809011431E-2</v>
      </c>
      <c r="G18" s="16">
        <v>-0.23114834894036471</v>
      </c>
    </row>
    <row r="19" spans="1:7" ht="19.5" customHeight="1" x14ac:dyDescent="0.25">
      <c r="A19" s="14" t="s">
        <v>53</v>
      </c>
      <c r="B19" s="15">
        <v>1395</v>
      </c>
      <c r="C19" s="16">
        <v>2.8492647058823529E-2</v>
      </c>
      <c r="D19" s="16">
        <v>5.6818181818181816E-2</v>
      </c>
      <c r="E19" s="16">
        <v>6.0836501901140684E-2</v>
      </c>
      <c r="F19" s="16">
        <v>2.8761061946902654E-2</v>
      </c>
      <c r="G19" s="16">
        <v>0.57984144960362405</v>
      </c>
    </row>
    <row r="20" spans="1:7" ht="27" customHeight="1" x14ac:dyDescent="0.25">
      <c r="A20" s="17" t="s">
        <v>52</v>
      </c>
      <c r="B20" s="18">
        <v>1185</v>
      </c>
      <c r="C20" s="19">
        <v>2.420343137254902E-2</v>
      </c>
      <c r="D20" s="19">
        <v>-2.8688524590163935E-2</v>
      </c>
      <c r="E20" s="19">
        <v>-1.4962593516209476E-2</v>
      </c>
      <c r="F20" s="19">
        <v>-4.9719326383319967E-2</v>
      </c>
      <c r="G20" s="19">
        <v>-0.17248603351955308</v>
      </c>
    </row>
    <row r="23" spans="1:7" x14ac:dyDescent="0.25">
      <c r="A23" s="46" t="s">
        <v>212</v>
      </c>
    </row>
    <row r="24" spans="1:7" x14ac:dyDescent="0.25">
      <c r="A24" s="46"/>
    </row>
  </sheetData>
  <mergeCells count="1">
    <mergeCell ref="D8:G8"/>
  </mergeCells>
  <conditionalFormatting sqref="D10:F20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conditionalFormatting sqref="C11:C20">
    <cfRule type="colorScale" priority="3">
      <colorScale>
        <cfvo type="min"/>
        <cfvo type="max"/>
        <color rgb="FFFFEF9C"/>
        <color rgb="FF63BE7B"/>
      </colorScale>
    </cfRule>
  </conditionalFormatting>
  <conditionalFormatting sqref="G10:G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{3C0E587D-1EB0-4027-8127-FFEFB362B5D2}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3C0E587D-1EB0-4027-8127-FFEFB362B5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topLeftCell="A4" workbookViewId="0">
      <selection activeCell="A7" sqref="A7:D30"/>
    </sheetView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tr">
        <f>[3]TRETA1!A3</f>
        <v>LLOCS DE TREBALL. RÈGIM ESPECIAL TREBALLADORS AUTÒNOMS</v>
      </c>
    </row>
    <row r="5" spans="1:9" x14ac:dyDescent="0.25">
      <c r="A5" s="32" t="str">
        <f>[3]Índex!A37</f>
        <v>TRETA2</v>
      </c>
      <c r="C5" s="32" t="str">
        <f>[3]Índex!A7</f>
        <v>2n trimestre 2022</v>
      </c>
    </row>
    <row r="6" spans="1:9" ht="15.75" thickBot="1" x14ac:dyDescent="0.3">
      <c r="A6" s="33" t="str">
        <f>[3]Índex!B28</f>
        <v>Dinamisme llocs de treball.</v>
      </c>
      <c r="B6" s="34"/>
      <c r="C6" s="34"/>
      <c r="D6" s="34"/>
      <c r="E6" s="34"/>
      <c r="F6" s="34"/>
      <c r="G6" s="34"/>
      <c r="H6" s="34"/>
      <c r="I6" s="34"/>
    </row>
    <row r="7" spans="1:9" x14ac:dyDescent="0.25">
      <c r="A7" s="234" t="s">
        <v>54</v>
      </c>
      <c r="B7" s="236" t="s">
        <v>55</v>
      </c>
      <c r="C7" s="238" t="s">
        <v>58</v>
      </c>
      <c r="D7" s="238"/>
    </row>
    <row r="8" spans="1:9" x14ac:dyDescent="0.25">
      <c r="A8" s="235"/>
      <c r="B8" s="237"/>
      <c r="C8" s="35" t="s">
        <v>55</v>
      </c>
      <c r="D8" s="35" t="s">
        <v>56</v>
      </c>
    </row>
    <row r="9" spans="1:9" x14ac:dyDescent="0.25">
      <c r="A9" s="36" t="s">
        <v>68</v>
      </c>
      <c r="B9" s="40">
        <v>1975</v>
      </c>
      <c r="C9" s="40">
        <v>95</v>
      </c>
      <c r="D9" s="38">
        <v>5.0531914893617018E-2</v>
      </c>
    </row>
    <row r="10" spans="1:9" x14ac:dyDescent="0.25">
      <c r="A10" s="36" t="s">
        <v>46</v>
      </c>
      <c r="B10" s="40">
        <v>4705</v>
      </c>
      <c r="C10" s="40">
        <v>75</v>
      </c>
      <c r="D10" s="38">
        <v>1.6198704103671708E-2</v>
      </c>
    </row>
    <row r="11" spans="1:9" x14ac:dyDescent="0.25">
      <c r="A11" s="36" t="s">
        <v>53</v>
      </c>
      <c r="B11" s="40">
        <v>1395</v>
      </c>
      <c r="C11" s="40">
        <v>75</v>
      </c>
      <c r="D11" s="38">
        <v>5.6818181818181816E-2</v>
      </c>
    </row>
    <row r="12" spans="1:9" x14ac:dyDescent="0.25">
      <c r="A12" s="36" t="s">
        <v>51</v>
      </c>
      <c r="B12" s="40">
        <v>2735</v>
      </c>
      <c r="C12" s="40">
        <v>50</v>
      </c>
      <c r="D12" s="38">
        <v>1.86219739292365E-2</v>
      </c>
    </row>
    <row r="13" spans="1:9" x14ac:dyDescent="0.25">
      <c r="A13" s="36" t="s">
        <v>67</v>
      </c>
      <c r="B13" s="40">
        <v>900</v>
      </c>
      <c r="C13" s="40">
        <v>40</v>
      </c>
      <c r="D13" s="38">
        <v>4.6511627906976744E-2</v>
      </c>
    </row>
    <row r="14" spans="1:9" x14ac:dyDescent="0.25">
      <c r="A14" s="36" t="s">
        <v>50</v>
      </c>
      <c r="B14" s="40">
        <v>1560</v>
      </c>
      <c r="C14" s="40">
        <v>35</v>
      </c>
      <c r="D14" s="38">
        <v>2.2950819672131147E-2</v>
      </c>
    </row>
    <row r="15" spans="1:9" x14ac:dyDescent="0.25">
      <c r="A15" s="36" t="s">
        <v>119</v>
      </c>
      <c r="B15" s="40">
        <v>470</v>
      </c>
      <c r="C15" s="40">
        <v>35</v>
      </c>
      <c r="D15" s="38">
        <v>8.0459770114942528E-2</v>
      </c>
    </row>
    <row r="16" spans="1:9" x14ac:dyDescent="0.25">
      <c r="A16" s="36" t="s">
        <v>66</v>
      </c>
      <c r="B16" s="47">
        <v>610</v>
      </c>
      <c r="C16" s="40">
        <v>30</v>
      </c>
      <c r="D16" s="38">
        <v>5.1724137931034482E-2</v>
      </c>
    </row>
    <row r="17" spans="1:4" x14ac:dyDescent="0.25">
      <c r="A17" s="36" t="s">
        <v>122</v>
      </c>
      <c r="B17" s="40">
        <v>1120</v>
      </c>
      <c r="C17" s="40">
        <v>30</v>
      </c>
      <c r="D17" s="38">
        <v>2.7522935779816515E-2</v>
      </c>
    </row>
    <row r="18" spans="1:4" x14ac:dyDescent="0.25">
      <c r="A18" s="36" t="s">
        <v>69</v>
      </c>
      <c r="B18" s="40">
        <v>535</v>
      </c>
      <c r="C18" s="40">
        <v>30</v>
      </c>
      <c r="D18" s="38">
        <v>5.9405940594059403E-2</v>
      </c>
    </row>
    <row r="19" spans="1:4" x14ac:dyDescent="0.25">
      <c r="A19" s="239" t="s">
        <v>57</v>
      </c>
      <c r="B19" s="241" t="s">
        <v>55</v>
      </c>
      <c r="C19" s="242" t="s">
        <v>58</v>
      </c>
      <c r="D19" s="242"/>
    </row>
    <row r="20" spans="1:4" x14ac:dyDescent="0.25">
      <c r="A20" s="240"/>
      <c r="B20" s="237"/>
      <c r="C20" s="35" t="s">
        <v>55</v>
      </c>
      <c r="D20" s="35" t="s">
        <v>56</v>
      </c>
    </row>
    <row r="21" spans="1:4" x14ac:dyDescent="0.25">
      <c r="A21" s="36" t="s">
        <v>49</v>
      </c>
      <c r="B21" s="37">
        <v>5220</v>
      </c>
      <c r="C21" s="40">
        <v>-180</v>
      </c>
      <c r="D21" s="41">
        <v>-3.3333333333333333E-2</v>
      </c>
    </row>
    <row r="22" spans="1:4" x14ac:dyDescent="0.25">
      <c r="A22" s="36" t="s">
        <v>48</v>
      </c>
      <c r="B22" s="37">
        <v>4880</v>
      </c>
      <c r="C22" s="40">
        <v>-100</v>
      </c>
      <c r="D22" s="41">
        <v>-2.0080321285140562E-2</v>
      </c>
    </row>
    <row r="23" spans="1:4" ht="30" x14ac:dyDescent="0.25">
      <c r="A23" s="36" t="s">
        <v>45</v>
      </c>
      <c r="B23" s="37">
        <v>6645</v>
      </c>
      <c r="C23" s="40">
        <v>-65</v>
      </c>
      <c r="D23" s="41">
        <v>-9.6870342771982112E-3</v>
      </c>
    </row>
    <row r="24" spans="1:4" ht="30" x14ac:dyDescent="0.25">
      <c r="A24" s="36" t="s">
        <v>47</v>
      </c>
      <c r="B24" s="37">
        <v>2990</v>
      </c>
      <c r="C24" s="40">
        <v>-50</v>
      </c>
      <c r="D24" s="41">
        <v>-1.6447368421052631E-2</v>
      </c>
    </row>
    <row r="25" spans="1:4" x14ac:dyDescent="0.25">
      <c r="A25" s="36" t="s">
        <v>59</v>
      </c>
      <c r="B25" s="37">
        <v>585</v>
      </c>
      <c r="C25" s="40">
        <v>-40</v>
      </c>
      <c r="D25" s="41">
        <v>-6.4000000000000001E-2</v>
      </c>
    </row>
    <row r="26" spans="1:4" x14ac:dyDescent="0.25">
      <c r="A26" s="36" t="s">
        <v>52</v>
      </c>
      <c r="B26" s="37">
        <v>1185</v>
      </c>
      <c r="C26" s="40">
        <v>-35</v>
      </c>
      <c r="D26" s="41">
        <v>-2.8688524590163935E-2</v>
      </c>
    </row>
    <row r="27" spans="1:4" x14ac:dyDescent="0.25">
      <c r="A27" s="36" t="s">
        <v>172</v>
      </c>
      <c r="B27" s="37">
        <v>670</v>
      </c>
      <c r="C27" s="40">
        <v>-35</v>
      </c>
      <c r="D27" s="41">
        <v>-4.9645390070921988E-2</v>
      </c>
    </row>
    <row r="28" spans="1:4" x14ac:dyDescent="0.25">
      <c r="A28" s="36" t="s">
        <v>63</v>
      </c>
      <c r="B28" s="37">
        <v>685</v>
      </c>
      <c r="C28" s="40">
        <v>-25</v>
      </c>
      <c r="D28" s="41">
        <v>-3.5211267605633804E-2</v>
      </c>
    </row>
    <row r="29" spans="1:4" ht="30" x14ac:dyDescent="0.25">
      <c r="A29" s="36" t="s">
        <v>126</v>
      </c>
      <c r="B29" s="37">
        <v>900</v>
      </c>
      <c r="C29" s="40">
        <v>-25</v>
      </c>
      <c r="D29" s="41">
        <v>-2.7027027027027029E-2</v>
      </c>
    </row>
    <row r="30" spans="1:4" ht="30" x14ac:dyDescent="0.25">
      <c r="A30" s="43" t="s">
        <v>64</v>
      </c>
      <c r="B30" s="48">
        <v>345</v>
      </c>
      <c r="C30" s="44">
        <v>-15</v>
      </c>
      <c r="D30" s="45">
        <v>-4.1666666666666664E-2</v>
      </c>
    </row>
    <row r="32" spans="1:4" x14ac:dyDescent="0.25">
      <c r="A32" s="46" t="s">
        <v>212</v>
      </c>
    </row>
    <row r="33" spans="1:1" x14ac:dyDescent="0.25">
      <c r="A33" s="46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>
      <selection sqref="A1:XFD1048576"/>
    </sheetView>
  </sheetViews>
  <sheetFormatPr baseColWidth="10" defaultRowHeight="15" x14ac:dyDescent="0.25"/>
  <sheetData>
    <row r="1" spans="1:18" x14ac:dyDescent="0.25">
      <c r="B1" s="150" t="s">
        <v>267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268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206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206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206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206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206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206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206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K50"/>
  <sheetViews>
    <sheetView topLeftCell="A7" workbookViewId="0">
      <selection activeCell="A8" sqref="A8:G40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tr">
        <f>GRETA1!A3</f>
        <v>LLOCS DE TREBALL. RÈGIM ESPECIAL TREBALLADORS AUTÒNOMS</v>
      </c>
    </row>
    <row r="5" spans="1:9" x14ac:dyDescent="0.25">
      <c r="A5" s="32" t="str">
        <f>Índex!A43</f>
        <v>TRETA3</v>
      </c>
      <c r="C5" s="32" t="str">
        <f>Índex!A7</f>
        <v>2n trimestre 2022</v>
      </c>
    </row>
    <row r="6" spans="1:9" ht="15.75" thickBot="1" x14ac:dyDescent="0.3">
      <c r="A6" s="33" t="str">
        <f>Índex!B21</f>
        <v>Dades municipals.</v>
      </c>
      <c r="B6" s="34"/>
      <c r="C6" s="34"/>
      <c r="D6" s="34"/>
      <c r="E6" s="34"/>
      <c r="F6" s="34"/>
      <c r="G6" s="34"/>
      <c r="H6" s="34"/>
      <c r="I6" s="34"/>
    </row>
    <row r="8" spans="1:9" ht="15" customHeight="1" x14ac:dyDescent="0.25">
      <c r="B8" s="243" t="s">
        <v>202</v>
      </c>
      <c r="C8" s="243" t="s">
        <v>75</v>
      </c>
      <c r="D8" s="245" t="s">
        <v>76</v>
      </c>
      <c r="E8" s="245"/>
      <c r="F8" s="245"/>
      <c r="G8" s="245"/>
    </row>
    <row r="9" spans="1:9" ht="22.5" customHeight="1" x14ac:dyDescent="0.25">
      <c r="B9" s="243" t="s">
        <v>33</v>
      </c>
      <c r="C9" s="243"/>
      <c r="D9" s="61">
        <v>2021</v>
      </c>
      <c r="E9" s="61">
        <v>2020</v>
      </c>
      <c r="F9" s="61">
        <v>2019</v>
      </c>
      <c r="G9" s="61">
        <v>2008</v>
      </c>
    </row>
    <row r="10" spans="1:9" x14ac:dyDescent="0.25">
      <c r="A10" s="62" t="s">
        <v>77</v>
      </c>
      <c r="B10" s="63">
        <v>615</v>
      </c>
      <c r="C10" s="64">
        <f>B10/$B$40</f>
        <v>1.2561274509803922E-2</v>
      </c>
      <c r="D10" s="65">
        <v>-1.6E-2</v>
      </c>
      <c r="E10" s="65">
        <v>-1.9138755980861243E-2</v>
      </c>
      <c r="F10" s="65">
        <v>-4.2056074766355138E-2</v>
      </c>
      <c r="G10" s="65">
        <v>-0.19291338582677164</v>
      </c>
    </row>
    <row r="11" spans="1:9" x14ac:dyDescent="0.25">
      <c r="A11" s="62" t="s">
        <v>78</v>
      </c>
      <c r="B11" s="63">
        <v>520</v>
      </c>
      <c r="C11" s="64">
        <f t="shared" ref="C11:C39" si="0">B11/$B$40</f>
        <v>1.0620915032679739E-2</v>
      </c>
      <c r="D11" s="65">
        <v>9.7087378640776691E-3</v>
      </c>
      <c r="E11" s="65">
        <v>-0.25714285714285712</v>
      </c>
      <c r="F11" s="65">
        <v>-0.25820256776034239</v>
      </c>
      <c r="G11" s="65">
        <v>-0.13333333333333333</v>
      </c>
    </row>
    <row r="12" spans="1:9" x14ac:dyDescent="0.25">
      <c r="A12" s="62" t="s">
        <v>79</v>
      </c>
      <c r="B12" s="63">
        <v>4715</v>
      </c>
      <c r="C12" s="64">
        <f t="shared" si="0"/>
        <v>9.6303104575163404E-2</v>
      </c>
      <c r="D12" s="65">
        <v>1.0718113612004287E-2</v>
      </c>
      <c r="E12" s="65">
        <v>-0.10936909709104647</v>
      </c>
      <c r="F12" s="65">
        <v>-0.11438767843726522</v>
      </c>
      <c r="G12" s="65">
        <v>-9.2920353982300891E-2</v>
      </c>
    </row>
    <row r="13" spans="1:9" x14ac:dyDescent="0.25">
      <c r="A13" s="62" t="s">
        <v>80</v>
      </c>
      <c r="B13" s="63">
        <v>130</v>
      </c>
      <c r="C13" s="64">
        <f t="shared" si="0"/>
        <v>2.6552287581699347E-3</v>
      </c>
      <c r="D13" s="65">
        <v>0</v>
      </c>
      <c r="E13" s="65">
        <v>-0.21212121212121213</v>
      </c>
      <c r="F13" s="65">
        <v>-0.19753086419753085</v>
      </c>
      <c r="G13" s="65">
        <v>-0.14473684210526316</v>
      </c>
    </row>
    <row r="14" spans="1:9" x14ac:dyDescent="0.25">
      <c r="A14" s="62" t="s">
        <v>81</v>
      </c>
      <c r="B14" s="63">
        <v>660</v>
      </c>
      <c r="C14" s="64">
        <f t="shared" si="0"/>
        <v>1.3480392156862746E-2</v>
      </c>
      <c r="D14" s="65">
        <v>0</v>
      </c>
      <c r="E14" s="65">
        <v>-0.21985815602836881</v>
      </c>
      <c r="F14" s="65">
        <v>-0.22352941176470589</v>
      </c>
      <c r="G14" s="65">
        <v>-0.16137229987293519</v>
      </c>
    </row>
    <row r="15" spans="1:9" x14ac:dyDescent="0.25">
      <c r="A15" s="62" t="s">
        <v>82</v>
      </c>
      <c r="B15" s="63">
        <v>290</v>
      </c>
      <c r="C15" s="64">
        <f t="shared" si="0"/>
        <v>5.9232026143790847E-3</v>
      </c>
      <c r="D15" s="65">
        <v>5.4545454545454543E-2</v>
      </c>
      <c r="E15" s="65">
        <v>-0.30952380952380953</v>
      </c>
      <c r="F15" s="65">
        <v>-0.32242990654205606</v>
      </c>
      <c r="G15" s="65">
        <v>-0.17847025495750707</v>
      </c>
    </row>
    <row r="16" spans="1:9" x14ac:dyDescent="0.25">
      <c r="A16" s="62" t="s">
        <v>83</v>
      </c>
      <c r="B16" s="63">
        <v>990</v>
      </c>
      <c r="C16" s="64">
        <f t="shared" si="0"/>
        <v>2.0220588235294119E-2</v>
      </c>
      <c r="D16" s="65">
        <v>5.076142131979695E-3</v>
      </c>
      <c r="E16" s="65">
        <v>-0.26503340757238308</v>
      </c>
      <c r="F16" s="65">
        <v>-0.27631578947368424</v>
      </c>
      <c r="G16" s="65">
        <v>-0.24714828897338403</v>
      </c>
    </row>
    <row r="17" spans="1:7" x14ac:dyDescent="0.25">
      <c r="A17" s="62" t="s">
        <v>84</v>
      </c>
      <c r="B17" s="63">
        <v>4840</v>
      </c>
      <c r="C17" s="64">
        <f t="shared" si="0"/>
        <v>9.8856209150326793E-2</v>
      </c>
      <c r="D17" s="65">
        <v>-4.11522633744856E-3</v>
      </c>
      <c r="E17" s="65">
        <v>0.15761779478593638</v>
      </c>
      <c r="F17" s="65">
        <v>0.14937069579672288</v>
      </c>
      <c r="G17" s="65">
        <v>2.6511134676564158E-2</v>
      </c>
    </row>
    <row r="18" spans="1:7" x14ac:dyDescent="0.25">
      <c r="A18" s="62" t="s">
        <v>85</v>
      </c>
      <c r="B18" s="63">
        <v>385</v>
      </c>
      <c r="C18" s="64">
        <f t="shared" si="0"/>
        <v>7.8635620915032678E-3</v>
      </c>
      <c r="D18" s="65">
        <v>2.6666666666666668E-2</v>
      </c>
      <c r="E18" s="65">
        <v>7.2423398328690811E-2</v>
      </c>
      <c r="F18" s="65">
        <v>3.7735849056603772E-2</v>
      </c>
      <c r="G18" s="65">
        <v>2.6666666666666668E-2</v>
      </c>
    </row>
    <row r="19" spans="1:7" x14ac:dyDescent="0.25">
      <c r="A19" s="62" t="s">
        <v>86</v>
      </c>
      <c r="B19" s="63">
        <v>3080</v>
      </c>
      <c r="C19" s="64">
        <f t="shared" si="0"/>
        <v>6.2908496732026142E-2</v>
      </c>
      <c r="D19" s="65">
        <v>6.5359477124183009E-3</v>
      </c>
      <c r="E19" s="65">
        <v>9.4527363184079602E-2</v>
      </c>
      <c r="F19" s="65">
        <v>6.7961165048543687E-2</v>
      </c>
      <c r="G19" s="65">
        <v>-8.0322484323678708E-2</v>
      </c>
    </row>
    <row r="20" spans="1:7" x14ac:dyDescent="0.25">
      <c r="A20" s="62" t="s">
        <v>87</v>
      </c>
      <c r="B20" s="63">
        <v>1350</v>
      </c>
      <c r="C20" s="64">
        <f t="shared" si="0"/>
        <v>2.7573529411764705E-2</v>
      </c>
      <c r="D20" s="65">
        <v>-2.1739130434782608E-2</v>
      </c>
      <c r="E20" s="65">
        <v>7.4840764331210188E-2</v>
      </c>
      <c r="F20" s="65">
        <v>4.9766718506998445E-2</v>
      </c>
      <c r="G20" s="65">
        <v>-0.1118421052631579</v>
      </c>
    </row>
    <row r="21" spans="1:7" x14ac:dyDescent="0.25">
      <c r="A21" s="62" t="s">
        <v>88</v>
      </c>
      <c r="B21" s="63">
        <v>2955</v>
      </c>
      <c r="C21" s="64">
        <f t="shared" si="0"/>
        <v>6.0355392156862746E-2</v>
      </c>
      <c r="D21" s="65">
        <v>8.5324232081911266E-3</v>
      </c>
      <c r="E21" s="65">
        <v>-2.5717111770524232E-2</v>
      </c>
      <c r="F21" s="65">
        <v>-4.0895813047711782E-2</v>
      </c>
      <c r="G21" s="65">
        <v>-0.20048701298701299</v>
      </c>
    </row>
    <row r="22" spans="1:7" x14ac:dyDescent="0.25">
      <c r="A22" s="62" t="s">
        <v>89</v>
      </c>
      <c r="B22" s="63">
        <v>2955</v>
      </c>
      <c r="C22" s="64">
        <f t="shared" si="0"/>
        <v>6.0355392156862746E-2</v>
      </c>
      <c r="D22" s="65">
        <v>3.3955857385398981E-3</v>
      </c>
      <c r="E22" s="65">
        <v>-4.7153923880094307E-3</v>
      </c>
      <c r="F22" s="65">
        <v>-4.7153923880094307E-3</v>
      </c>
      <c r="G22" s="65">
        <v>-0.11685594739988045</v>
      </c>
    </row>
    <row r="23" spans="1:7" x14ac:dyDescent="0.25">
      <c r="A23" s="62" t="s">
        <v>90</v>
      </c>
      <c r="B23" s="63">
        <v>260</v>
      </c>
      <c r="C23" s="64">
        <f t="shared" si="0"/>
        <v>5.3104575163398695E-3</v>
      </c>
      <c r="D23" s="65">
        <v>-1.8867924528301886E-2</v>
      </c>
      <c r="E23" s="65">
        <v>-8.771929824561403E-2</v>
      </c>
      <c r="F23" s="65">
        <v>-0.11564625850340136</v>
      </c>
      <c r="G23" s="65">
        <v>-0.13621262458471761</v>
      </c>
    </row>
    <row r="24" spans="1:7" x14ac:dyDescent="0.25">
      <c r="A24" s="62" t="s">
        <v>91</v>
      </c>
      <c r="B24" s="63">
        <v>1450</v>
      </c>
      <c r="C24" s="64">
        <f t="shared" si="0"/>
        <v>2.9616013071895424E-2</v>
      </c>
      <c r="D24" s="65">
        <v>1.3986013986013986E-2</v>
      </c>
      <c r="E24" s="65">
        <v>0.29695885509838998</v>
      </c>
      <c r="F24" s="65">
        <v>0.28091872791519434</v>
      </c>
      <c r="G24" s="65">
        <v>-2.6845637583892617E-2</v>
      </c>
    </row>
    <row r="25" spans="1:7" x14ac:dyDescent="0.25">
      <c r="A25" s="62" t="s">
        <v>92</v>
      </c>
      <c r="B25" s="63">
        <v>1850</v>
      </c>
      <c r="C25" s="64">
        <f t="shared" si="0"/>
        <v>3.7785947712418298E-2</v>
      </c>
      <c r="D25" s="65">
        <v>-8.0428954423592495E-3</v>
      </c>
      <c r="E25" s="65">
        <v>7.8088578088578095E-2</v>
      </c>
      <c r="F25" s="65">
        <v>4.9347702779353374E-2</v>
      </c>
      <c r="G25" s="65">
        <v>1.1481683980317113E-2</v>
      </c>
    </row>
    <row r="26" spans="1:7" x14ac:dyDescent="0.25">
      <c r="A26" s="62" t="s">
        <v>93</v>
      </c>
      <c r="B26" s="63">
        <v>1325</v>
      </c>
      <c r="C26" s="64">
        <f t="shared" si="0"/>
        <v>2.7062908496732027E-2</v>
      </c>
      <c r="D26" s="65">
        <v>-3.7593984962406013E-3</v>
      </c>
      <c r="E26" s="65">
        <v>-1.5071590052750565E-3</v>
      </c>
      <c r="F26" s="65">
        <v>-2.7165932452276064E-2</v>
      </c>
      <c r="G26" s="65">
        <v>-0.14072632944228275</v>
      </c>
    </row>
    <row r="27" spans="1:7" x14ac:dyDescent="0.25">
      <c r="A27" s="62" t="s">
        <v>94</v>
      </c>
      <c r="B27" s="63">
        <v>720</v>
      </c>
      <c r="C27" s="64">
        <f t="shared" si="0"/>
        <v>1.4705882352941176E-2</v>
      </c>
      <c r="D27" s="65">
        <v>-0.04</v>
      </c>
      <c r="E27" s="65">
        <v>-0.14183551847437426</v>
      </c>
      <c r="F27" s="65">
        <v>-0.14994096812278632</v>
      </c>
      <c r="G27" s="65">
        <v>-0.14994096812278632</v>
      </c>
    </row>
    <row r="28" spans="1:7" x14ac:dyDescent="0.25">
      <c r="A28" s="62" t="s">
        <v>95</v>
      </c>
      <c r="B28" s="63">
        <v>1520</v>
      </c>
      <c r="C28" s="64">
        <f t="shared" si="0"/>
        <v>3.1045751633986929E-2</v>
      </c>
      <c r="D28" s="65">
        <v>-3.2786885245901639E-3</v>
      </c>
      <c r="E28" s="65">
        <v>0.17738187451587917</v>
      </c>
      <c r="F28" s="65">
        <v>0.17465224111282843</v>
      </c>
      <c r="G28" s="65">
        <v>2.4949426837491573E-2</v>
      </c>
    </row>
    <row r="29" spans="1:7" x14ac:dyDescent="0.25">
      <c r="A29" s="62" t="s">
        <v>96</v>
      </c>
      <c r="B29" s="63">
        <v>4365</v>
      </c>
      <c r="C29" s="64">
        <f t="shared" si="0"/>
        <v>8.9154411764705885E-2</v>
      </c>
      <c r="D29" s="65">
        <v>2.2962112514351321E-3</v>
      </c>
      <c r="E29" s="65">
        <v>4.4508255563531947E-2</v>
      </c>
      <c r="F29" s="65">
        <v>2.9966965549787637E-2</v>
      </c>
      <c r="G29" s="65">
        <v>-0.15863531225905936</v>
      </c>
    </row>
    <row r="30" spans="1:7" x14ac:dyDescent="0.25">
      <c r="A30" s="62" t="s">
        <v>97</v>
      </c>
      <c r="B30" s="63">
        <v>265</v>
      </c>
      <c r="C30" s="64">
        <f t="shared" si="0"/>
        <v>5.4125816993464051E-3</v>
      </c>
      <c r="D30" s="65">
        <v>-3.6363636363636362E-2</v>
      </c>
      <c r="E30" s="65">
        <v>-0.24715909090909091</v>
      </c>
      <c r="F30" s="65">
        <v>-0.24068767908309455</v>
      </c>
      <c r="G30" s="65">
        <v>-0.27595628415300544</v>
      </c>
    </row>
    <row r="31" spans="1:7" x14ac:dyDescent="0.25">
      <c r="A31" s="62" t="s">
        <v>98</v>
      </c>
      <c r="B31" s="63">
        <v>500</v>
      </c>
      <c r="C31" s="64">
        <f t="shared" si="0"/>
        <v>1.0212418300653595E-2</v>
      </c>
      <c r="D31" s="65">
        <v>1.0101010101010102E-2</v>
      </c>
      <c r="E31" s="65">
        <v>-0.1103202846975089</v>
      </c>
      <c r="F31" s="65">
        <v>-0.10873440285204991</v>
      </c>
      <c r="G31" s="65">
        <v>-2.9126213592233011E-2</v>
      </c>
    </row>
    <row r="32" spans="1:7" x14ac:dyDescent="0.25">
      <c r="A32" s="62" t="s">
        <v>99</v>
      </c>
      <c r="B32" s="63">
        <v>2555</v>
      </c>
      <c r="C32" s="64">
        <f t="shared" si="0"/>
        <v>5.2185457516339871E-2</v>
      </c>
      <c r="D32" s="65">
        <v>-1.5414258188824663E-2</v>
      </c>
      <c r="E32" s="65">
        <v>-7.124681933842239E-2</v>
      </c>
      <c r="F32" s="65">
        <v>-8.2585278276481155E-2</v>
      </c>
      <c r="G32" s="65">
        <v>-0.13213315217391305</v>
      </c>
    </row>
    <row r="33" spans="1:11" x14ac:dyDescent="0.25">
      <c r="A33" s="62" t="s">
        <v>100</v>
      </c>
      <c r="B33" s="63">
        <v>1925</v>
      </c>
      <c r="C33" s="64">
        <f t="shared" si="0"/>
        <v>3.9317810457516339E-2</v>
      </c>
      <c r="D33" s="65">
        <v>2.6041666666666665E-3</v>
      </c>
      <c r="E33" s="65">
        <v>-9.5819633630812584E-2</v>
      </c>
      <c r="F33" s="65">
        <v>-0.11003236245954692</v>
      </c>
      <c r="G33" s="65">
        <v>-0.1309255079006772</v>
      </c>
    </row>
    <row r="34" spans="1:11" x14ac:dyDescent="0.25">
      <c r="A34" s="62" t="s">
        <v>101</v>
      </c>
      <c r="B34" s="63">
        <v>1635</v>
      </c>
      <c r="C34" s="64">
        <f t="shared" si="0"/>
        <v>3.3394607843137254E-2</v>
      </c>
      <c r="D34" s="65">
        <v>6.1538461538461538E-3</v>
      </c>
      <c r="E34" s="65">
        <v>-4.997094712376525E-2</v>
      </c>
      <c r="F34" s="65">
        <v>-4.497663551401869E-2</v>
      </c>
      <c r="G34" s="65">
        <v>-6.25E-2</v>
      </c>
    </row>
    <row r="35" spans="1:11" x14ac:dyDescent="0.25">
      <c r="A35" s="62" t="s">
        <v>102</v>
      </c>
      <c r="B35" s="63">
        <v>1560</v>
      </c>
      <c r="C35" s="64">
        <f t="shared" si="0"/>
        <v>3.1862745098039214E-2</v>
      </c>
      <c r="D35" s="65">
        <v>6.4516129032258064E-3</v>
      </c>
      <c r="E35" s="65">
        <v>-3.7631091918568782E-2</v>
      </c>
      <c r="F35" s="65">
        <v>-5.6261343012704176E-2</v>
      </c>
      <c r="G35" s="65">
        <v>-0.20286152273888605</v>
      </c>
    </row>
    <row r="36" spans="1:11" x14ac:dyDescent="0.25">
      <c r="A36" s="62" t="s">
        <v>103</v>
      </c>
      <c r="B36" s="63">
        <v>485</v>
      </c>
      <c r="C36" s="64">
        <f t="shared" si="0"/>
        <v>9.9060457516339864E-3</v>
      </c>
      <c r="D36" s="65">
        <v>0</v>
      </c>
      <c r="E36" s="65">
        <v>-0.18760469011725292</v>
      </c>
      <c r="F36" s="65">
        <v>-0.20230263157894737</v>
      </c>
      <c r="G36" s="65">
        <v>-0.1835016835016835</v>
      </c>
    </row>
    <row r="37" spans="1:11" x14ac:dyDescent="0.25">
      <c r="A37" s="62" t="s">
        <v>104</v>
      </c>
      <c r="B37" s="63">
        <v>400</v>
      </c>
      <c r="C37" s="64">
        <f t="shared" si="0"/>
        <v>8.1699346405228763E-3</v>
      </c>
      <c r="D37" s="65">
        <v>-1.2345679012345678E-2</v>
      </c>
      <c r="E37" s="65">
        <v>-0.24242424242424243</v>
      </c>
      <c r="F37" s="65">
        <v>-0.2537313432835821</v>
      </c>
      <c r="G37" s="65">
        <v>-0.21414538310412573</v>
      </c>
    </row>
    <row r="38" spans="1:11" x14ac:dyDescent="0.25">
      <c r="A38" s="62" t="s">
        <v>105</v>
      </c>
      <c r="B38" s="63">
        <v>975</v>
      </c>
      <c r="C38" s="64">
        <f t="shared" si="0"/>
        <v>1.9914215686274508E-2</v>
      </c>
      <c r="D38" s="65">
        <v>0</v>
      </c>
      <c r="E38" s="65">
        <v>-0.15364583333333334</v>
      </c>
      <c r="F38" s="65">
        <v>-0.15069686411149827</v>
      </c>
      <c r="G38" s="65">
        <v>-0.20408163265306123</v>
      </c>
    </row>
    <row r="39" spans="1:11" x14ac:dyDescent="0.25">
      <c r="A39" s="62" t="s">
        <v>106</v>
      </c>
      <c r="B39" s="63">
        <v>3690</v>
      </c>
      <c r="C39" s="64">
        <f t="shared" si="0"/>
        <v>7.5367647058823525E-2</v>
      </c>
      <c r="D39" s="65">
        <v>-2.7027027027027029E-3</v>
      </c>
      <c r="E39" s="65">
        <v>-1.6233766233766235E-3</v>
      </c>
      <c r="F39" s="65">
        <v>-2.6385224274406333E-2</v>
      </c>
      <c r="G39" s="65">
        <v>-0.16723087339201084</v>
      </c>
    </row>
    <row r="40" spans="1:11" x14ac:dyDescent="0.25">
      <c r="A40" s="66" t="s">
        <v>107</v>
      </c>
      <c r="B40" s="67">
        <v>48960</v>
      </c>
      <c r="C40" s="68">
        <v>1</v>
      </c>
      <c r="D40" s="65">
        <v>2.0429009193054137E-4</v>
      </c>
      <c r="E40" s="65">
        <v>-1.8345864661654134E-2</v>
      </c>
      <c r="F40" s="65">
        <v>-3.0725372188786824E-2</v>
      </c>
      <c r="G40" s="65">
        <v>-0.11541519115415191</v>
      </c>
    </row>
    <row r="41" spans="1:11" ht="22.5" customHeight="1" x14ac:dyDescent="0.25"/>
    <row r="42" spans="1:11" x14ac:dyDescent="0.25">
      <c r="A42" s="46" t="s">
        <v>212</v>
      </c>
    </row>
    <row r="44" spans="1:11" ht="14.25" hidden="1" customHeight="1" x14ac:dyDescent="0.25">
      <c r="A44" s="71" t="s">
        <v>216</v>
      </c>
      <c r="B44" s="72" t="s">
        <v>269</v>
      </c>
      <c r="C44" s="72" t="s">
        <v>270</v>
      </c>
      <c r="D44" s="72" t="s">
        <v>271</v>
      </c>
      <c r="E44" s="72" t="s">
        <v>272</v>
      </c>
      <c r="F44" s="72" t="s">
        <v>273</v>
      </c>
      <c r="G44" s="73" t="s">
        <v>210</v>
      </c>
      <c r="H44" s="74" t="s">
        <v>209</v>
      </c>
      <c r="I44" s="75" t="s">
        <v>208</v>
      </c>
      <c r="J44" s="75" t="s">
        <v>207</v>
      </c>
      <c r="K44" s="1" t="s">
        <v>221</v>
      </c>
    </row>
    <row r="45" spans="1:11" hidden="1" x14ac:dyDescent="0.25">
      <c r="A45" t="s">
        <v>217</v>
      </c>
      <c r="B45" s="21">
        <v>13910</v>
      </c>
      <c r="C45" s="21">
        <v>13930</v>
      </c>
      <c r="D45" s="21">
        <v>13815</v>
      </c>
      <c r="E45" s="21">
        <v>13952</v>
      </c>
      <c r="F45" s="21">
        <v>15314</v>
      </c>
      <c r="G45" s="28">
        <v>-9.1680814940577254E-2</v>
      </c>
      <c r="H45" s="28">
        <v>-3.0103211009174314E-3</v>
      </c>
      <c r="I45" s="28">
        <v>6.8765834238146938E-3</v>
      </c>
      <c r="J45" s="28">
        <v>-1.4357501794687725E-3</v>
      </c>
      <c r="K45" s="1" t="s">
        <v>214</v>
      </c>
    </row>
    <row r="46" spans="1:11" hidden="1" x14ac:dyDescent="0.25">
      <c r="A46" t="s">
        <v>218</v>
      </c>
      <c r="B46" s="21">
        <v>19590</v>
      </c>
      <c r="C46" s="21">
        <v>19515</v>
      </c>
      <c r="D46" s="21">
        <v>20004</v>
      </c>
      <c r="E46" s="21">
        <v>20255</v>
      </c>
      <c r="F46" s="21">
        <v>22478</v>
      </c>
      <c r="G46" s="28">
        <v>-0.12848118159978647</v>
      </c>
      <c r="H46" s="28">
        <v>-3.2831399654406318E-2</v>
      </c>
      <c r="I46" s="28">
        <v>-2.0695860827834433E-2</v>
      </c>
      <c r="J46" s="28">
        <v>3.843197540353574E-3</v>
      </c>
      <c r="K46" s="1" t="s">
        <v>215</v>
      </c>
    </row>
    <row r="47" spans="1:11" hidden="1" x14ac:dyDescent="0.25">
      <c r="A47" t="s">
        <v>219</v>
      </c>
      <c r="B47" s="21">
        <v>7180</v>
      </c>
      <c r="C47" s="21">
        <v>7190</v>
      </c>
      <c r="D47" s="21">
        <v>6766</v>
      </c>
      <c r="E47" s="21">
        <v>6867</v>
      </c>
      <c r="F47" s="21">
        <v>7817</v>
      </c>
      <c r="G47" s="28">
        <v>-8.1489062300115128E-2</v>
      </c>
      <c r="H47" s="28">
        <v>4.5580311635357508E-2</v>
      </c>
      <c r="I47" s="28">
        <v>6.1188294413242687E-2</v>
      </c>
      <c r="J47" s="28">
        <v>-1.3908205841446453E-3</v>
      </c>
      <c r="K47" s="1" t="s">
        <v>222</v>
      </c>
    </row>
    <row r="48" spans="1:11" ht="15.75" hidden="1" thickBot="1" x14ac:dyDescent="0.3">
      <c r="A48" s="76" t="s">
        <v>220</v>
      </c>
      <c r="B48" s="77">
        <v>8285</v>
      </c>
      <c r="C48" s="77">
        <v>8315</v>
      </c>
      <c r="D48" s="77">
        <v>9290</v>
      </c>
      <c r="E48" s="77">
        <v>9438</v>
      </c>
      <c r="F48" s="77">
        <v>9739</v>
      </c>
      <c r="G48" s="28">
        <v>-0.14929664236574597</v>
      </c>
      <c r="H48" s="28">
        <v>-0.12216571307480398</v>
      </c>
      <c r="I48" s="28">
        <v>-0.10818083961248655</v>
      </c>
      <c r="J48" s="28">
        <v>-3.6079374624173183E-3</v>
      </c>
    </row>
    <row r="49" spans="1:10" hidden="1" x14ac:dyDescent="0.25">
      <c r="A49" s="78" t="s">
        <v>132</v>
      </c>
      <c r="B49" s="79">
        <v>48965</v>
      </c>
      <c r="C49" s="79">
        <v>48950</v>
      </c>
      <c r="D49" s="79">
        <v>49875</v>
      </c>
      <c r="E49" s="79">
        <v>50512</v>
      </c>
      <c r="F49" s="79">
        <v>55348</v>
      </c>
      <c r="G49" s="28">
        <v>-0.11532485365324853</v>
      </c>
      <c r="H49" s="28">
        <v>-3.062638580931264E-2</v>
      </c>
      <c r="I49" s="28">
        <v>-1.8245614035087718E-2</v>
      </c>
      <c r="J49" s="28">
        <v>3.0643513789581204E-4</v>
      </c>
    </row>
    <row r="50" spans="1:10" hidden="1" x14ac:dyDescent="0.25"/>
  </sheetData>
  <mergeCells count="3">
    <mergeCell ref="B8:B9"/>
    <mergeCell ref="C8:C9"/>
    <mergeCell ref="D8:G8"/>
  </mergeCells>
  <conditionalFormatting sqref="D10:G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J45:J4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6"/>
  <sheetViews>
    <sheetView workbookViewId="0">
      <selection activeCell="H10" sqref="H10:I16"/>
    </sheetView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</row>
    <row r="3" spans="1:12" ht="18.75" x14ac:dyDescent="0.3">
      <c r="A3" s="31" t="str">
        <f>Índex!A45</f>
        <v>ANÀLISI SEGONS 7 SECTORS PRODUCTIUS</v>
      </c>
    </row>
    <row r="5" spans="1:12" s="32" customFormat="1" x14ac:dyDescent="0.25">
      <c r="A5" s="32" t="str">
        <f>Índex!A47</f>
        <v>T7S1</v>
      </c>
      <c r="B5" s="32" t="str">
        <f>Índex!A7</f>
        <v>2n trimestre 2022</v>
      </c>
    </row>
    <row r="6" spans="1:12" s="32" customFormat="1" ht="15.75" thickBot="1" x14ac:dyDescent="0.3">
      <c r="A6" s="33" t="str">
        <f>Índex!B47</f>
        <v>Llocs de treball segons àmbit territorial</v>
      </c>
      <c r="B6" s="34"/>
      <c r="C6" s="34"/>
      <c r="D6" s="34"/>
      <c r="E6" s="34"/>
      <c r="F6" s="34"/>
      <c r="G6" s="34"/>
      <c r="H6" s="34"/>
      <c r="I6" s="34"/>
      <c r="L6" s="182"/>
    </row>
    <row r="7" spans="1:12" x14ac:dyDescent="0.25">
      <c r="A7" s="183" t="s">
        <v>234</v>
      </c>
      <c r="B7" s="103"/>
      <c r="C7" s="103"/>
      <c r="D7" s="103"/>
      <c r="E7" s="103"/>
      <c r="F7" s="103"/>
      <c r="G7" s="103"/>
      <c r="L7" s="2"/>
    </row>
    <row r="8" spans="1:12" x14ac:dyDescent="0.25">
      <c r="A8" s="103"/>
      <c r="B8" s="249" t="s">
        <v>29</v>
      </c>
      <c r="C8" s="250"/>
      <c r="D8" s="241" t="s">
        <v>293</v>
      </c>
      <c r="E8" s="251"/>
      <c r="F8" s="241" t="s">
        <v>32</v>
      </c>
      <c r="G8" s="241"/>
    </row>
    <row r="9" spans="1:12" x14ac:dyDescent="0.25">
      <c r="A9" s="102"/>
      <c r="B9" s="100" t="s">
        <v>55</v>
      </c>
      <c r="C9" s="101" t="s">
        <v>56</v>
      </c>
      <c r="D9" s="100" t="s">
        <v>55</v>
      </c>
      <c r="E9" s="101" t="s">
        <v>56</v>
      </c>
      <c r="F9" s="100" t="s">
        <v>55</v>
      </c>
      <c r="G9" s="100" t="s">
        <v>56</v>
      </c>
    </row>
    <row r="10" spans="1:12" x14ac:dyDescent="0.25">
      <c r="A10" s="99" t="s">
        <v>232</v>
      </c>
      <c r="B10" s="97">
        <v>520</v>
      </c>
      <c r="C10" s="98">
        <v>1.5629931318474879E-3</v>
      </c>
      <c r="D10" s="97">
        <v>3125</v>
      </c>
      <c r="E10" s="98">
        <v>1.321392176512624E-3</v>
      </c>
      <c r="F10" s="97">
        <v>32065</v>
      </c>
      <c r="G10" s="98">
        <v>9.1560265157842585E-3</v>
      </c>
      <c r="H10" s="227"/>
      <c r="I10" s="227"/>
    </row>
    <row r="11" spans="1:12" x14ac:dyDescent="0.25">
      <c r="A11" s="96" t="s">
        <v>231</v>
      </c>
      <c r="B11" s="94">
        <v>25780</v>
      </c>
      <c r="C11" s="95">
        <v>7.7488390267361998E-2</v>
      </c>
      <c r="D11" s="94">
        <v>129935</v>
      </c>
      <c r="E11" s="95">
        <v>5.49424295856537E-2</v>
      </c>
      <c r="F11" s="94">
        <v>220495</v>
      </c>
      <c r="G11" s="95">
        <v>6.2961424188300336E-2</v>
      </c>
      <c r="H11" s="227"/>
      <c r="I11" s="227"/>
    </row>
    <row r="12" spans="1:12" x14ac:dyDescent="0.25">
      <c r="A12" s="96" t="s">
        <v>230</v>
      </c>
      <c r="B12" s="94">
        <v>70420</v>
      </c>
      <c r="C12" s="95">
        <v>0.21166533912442326</v>
      </c>
      <c r="D12" s="94">
        <v>410625</v>
      </c>
      <c r="E12" s="95">
        <v>0.17363093199375881</v>
      </c>
      <c r="F12" s="94">
        <v>613025</v>
      </c>
      <c r="G12" s="95">
        <v>0.17504672243376407</v>
      </c>
      <c r="H12" s="227"/>
      <c r="I12" s="227"/>
    </row>
    <row r="13" spans="1:12" x14ac:dyDescent="0.25">
      <c r="A13" s="96" t="s">
        <v>229</v>
      </c>
      <c r="B13" s="94">
        <v>52110</v>
      </c>
      <c r="C13" s="95">
        <v>0.15662994634725499</v>
      </c>
      <c r="D13" s="94">
        <v>264655</v>
      </c>
      <c r="E13" s="95">
        <v>0.11190817487198353</v>
      </c>
      <c r="F13" s="94">
        <v>459125</v>
      </c>
      <c r="G13" s="95">
        <v>0.13110122170776384</v>
      </c>
      <c r="H13" s="227"/>
      <c r="I13" s="227"/>
    </row>
    <row r="14" spans="1:12" x14ac:dyDescent="0.25">
      <c r="A14" s="96" t="s">
        <v>228</v>
      </c>
      <c r="B14" s="94">
        <v>46070</v>
      </c>
      <c r="C14" s="95">
        <v>0.13847517996964187</v>
      </c>
      <c r="D14" s="94">
        <v>484010</v>
      </c>
      <c r="E14" s="95">
        <v>0.20466144875324005</v>
      </c>
      <c r="F14" s="94">
        <v>707840</v>
      </c>
      <c r="G14" s="95">
        <v>0.20212074875823263</v>
      </c>
      <c r="H14" s="227"/>
      <c r="I14" s="227"/>
    </row>
    <row r="15" spans="1:12" x14ac:dyDescent="0.25">
      <c r="A15" s="96" t="s">
        <v>227</v>
      </c>
      <c r="B15" s="94">
        <v>40585</v>
      </c>
      <c r="C15" s="95">
        <v>0.12198860818467365</v>
      </c>
      <c r="D15" s="94">
        <v>310265</v>
      </c>
      <c r="E15" s="95">
        <v>0.13119415796662057</v>
      </c>
      <c r="F15" s="94">
        <v>494835</v>
      </c>
      <c r="G15" s="95">
        <v>0.14129806271442705</v>
      </c>
      <c r="H15" s="227"/>
      <c r="I15" s="227"/>
    </row>
    <row r="16" spans="1:12" ht="15.75" thickBot="1" x14ac:dyDescent="0.3">
      <c r="A16" s="93" t="s">
        <v>226</v>
      </c>
      <c r="B16" s="91">
        <v>97210</v>
      </c>
      <c r="C16" s="92">
        <v>0.29218954297479671</v>
      </c>
      <c r="D16" s="91">
        <v>761865</v>
      </c>
      <c r="E16" s="92">
        <v>0.32215118417881289</v>
      </c>
      <c r="F16" s="91">
        <v>974160</v>
      </c>
      <c r="G16" s="92">
        <v>0.27816730985861199</v>
      </c>
      <c r="H16" s="227"/>
      <c r="I16" s="227"/>
    </row>
    <row r="17" spans="1:9" ht="15.75" thickBot="1" x14ac:dyDescent="0.3">
      <c r="A17" s="90" t="s">
        <v>132</v>
      </c>
      <c r="B17" s="88">
        <v>332695</v>
      </c>
      <c r="C17" s="89">
        <v>1</v>
      </c>
      <c r="D17" s="88">
        <v>2364930</v>
      </c>
      <c r="E17" s="89">
        <v>1</v>
      </c>
      <c r="F17" s="88">
        <v>3502065</v>
      </c>
      <c r="G17" s="89">
        <v>1</v>
      </c>
    </row>
    <row r="18" spans="1:9" x14ac:dyDescent="0.25">
      <c r="A18" s="184" t="s">
        <v>294</v>
      </c>
      <c r="B18" s="184"/>
      <c r="C18" s="184"/>
      <c r="D18" s="184"/>
      <c r="E18" s="184"/>
      <c r="F18" s="184"/>
      <c r="G18" s="184"/>
      <c r="H18" s="185"/>
      <c r="I18" s="185"/>
    </row>
    <row r="19" spans="1:9" x14ac:dyDescent="0.25">
      <c r="A19" s="181"/>
      <c r="B19" s="87"/>
      <c r="C19" s="87"/>
      <c r="D19" s="87"/>
      <c r="E19" s="87"/>
      <c r="F19" s="87"/>
      <c r="G19" s="87"/>
    </row>
    <row r="24" spans="1:9" x14ac:dyDescent="0.25">
      <c r="C24" s="80"/>
    </row>
    <row r="25" spans="1:9" x14ac:dyDescent="0.25">
      <c r="C25" s="80"/>
    </row>
    <row r="26" spans="1:9" x14ac:dyDescent="0.25">
      <c r="C26" s="80"/>
    </row>
  </sheetData>
  <mergeCells count="3">
    <mergeCell ref="B8:C8"/>
    <mergeCell ref="D8:E8"/>
    <mergeCell ref="F8:G8"/>
  </mergeCells>
  <conditionalFormatting sqref="C11:C16">
    <cfRule type="colorScale" priority="5">
      <colorScale>
        <cfvo type="min"/>
        <cfvo type="max"/>
        <color rgb="FFFFEF9C"/>
        <color rgb="FF63BE7B"/>
      </colorScale>
    </cfRule>
  </conditionalFormatting>
  <conditionalFormatting sqref="C10">
    <cfRule type="colorScale" priority="6">
      <colorScale>
        <cfvo type="min"/>
        <cfvo type="max"/>
        <color rgb="FFFFEF9C"/>
        <color rgb="FF63BE7B"/>
      </colorScale>
    </cfRule>
  </conditionalFormatting>
  <conditionalFormatting sqref="E11:E16">
    <cfRule type="colorScale" priority="3">
      <colorScale>
        <cfvo type="min"/>
        <cfvo type="max"/>
        <color rgb="FFFFEF9C"/>
        <color rgb="FF63BE7B"/>
      </colorScale>
    </cfRule>
  </conditionalFormatting>
  <conditionalFormatting sqref="E10">
    <cfRule type="colorScale" priority="4">
      <colorScale>
        <cfvo type="min"/>
        <cfvo type="max"/>
        <color rgb="FFFFEF9C"/>
        <color rgb="FF63BE7B"/>
      </colorScale>
    </cfRule>
  </conditionalFormatting>
  <conditionalFormatting sqref="G11:G16">
    <cfRule type="colorScale" priority="1">
      <colorScale>
        <cfvo type="min"/>
        <cfvo type="max"/>
        <color rgb="FFFFEF9C"/>
        <color rgb="FF63BE7B"/>
      </colorScale>
    </cfRule>
  </conditionalFormatting>
  <conditionalFormatting sqref="G10">
    <cfRule type="colorScale" priority="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I35"/>
  <sheetViews>
    <sheetView workbookViewId="0">
      <selection activeCell="H29" sqref="H29"/>
    </sheetView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1" t="str">
        <f>Índex!A45</f>
        <v>ANÀLISI SEGONS 7 SECTORS PRODUCTIUS</v>
      </c>
    </row>
    <row r="4" spans="1:9" ht="18.75" x14ac:dyDescent="0.3">
      <c r="A4" s="31"/>
    </row>
    <row r="5" spans="1:9" x14ac:dyDescent="0.25">
      <c r="A5" s="32" t="str">
        <f>Índex!A48</f>
        <v>G7S1</v>
      </c>
      <c r="C5" s="32" t="str">
        <f>Índex!A7</f>
        <v>2n trimestre 2022</v>
      </c>
    </row>
    <row r="6" spans="1:9" ht="15.75" thickBot="1" x14ac:dyDescent="0.3">
      <c r="A6" s="33" t="str">
        <f>Índex!B48</f>
        <v>Variació intertrimestral llocs de treball. Baix Llobregat.</v>
      </c>
      <c r="B6" s="34"/>
      <c r="C6" s="34"/>
      <c r="D6" s="34"/>
      <c r="E6" s="34"/>
      <c r="F6" s="34"/>
      <c r="G6" s="34"/>
      <c r="H6" s="34"/>
      <c r="I6" s="34"/>
    </row>
    <row r="25" spans="1:3" x14ac:dyDescent="0.25">
      <c r="A25" s="184" t="s">
        <v>294</v>
      </c>
    </row>
    <row r="27" spans="1:3" ht="45" x14ac:dyDescent="0.25">
      <c r="B27" s="169" t="s">
        <v>295</v>
      </c>
      <c r="C27" s="169" t="s">
        <v>296</v>
      </c>
    </row>
    <row r="28" spans="1:3" x14ac:dyDescent="0.25">
      <c r="A28" s="177" t="s">
        <v>240</v>
      </c>
      <c r="B28" s="170">
        <v>907</v>
      </c>
      <c r="C28" s="49">
        <v>3.7757437070938218E-2</v>
      </c>
    </row>
    <row r="29" spans="1:3" x14ac:dyDescent="0.25">
      <c r="A29" s="186" t="s">
        <v>241</v>
      </c>
      <c r="B29" s="170">
        <v>26020</v>
      </c>
      <c r="C29" s="49">
        <v>1.3476669003661292E-2</v>
      </c>
    </row>
    <row r="30" spans="1:3" x14ac:dyDescent="0.25">
      <c r="A30" s="177" t="s">
        <v>242</v>
      </c>
      <c r="B30" s="170">
        <v>70904</v>
      </c>
      <c r="C30" s="49">
        <v>1.9922611084739424E-2</v>
      </c>
    </row>
    <row r="31" spans="1:3" x14ac:dyDescent="0.25">
      <c r="A31" s="186" t="s">
        <v>243</v>
      </c>
      <c r="B31" s="170">
        <v>51764</v>
      </c>
      <c r="C31" s="49">
        <v>1.1568826702102712E-2</v>
      </c>
    </row>
    <row r="32" spans="1:3" x14ac:dyDescent="0.25">
      <c r="A32" s="177" t="s">
        <v>244</v>
      </c>
      <c r="B32" s="170">
        <v>46249</v>
      </c>
      <c r="C32" s="49">
        <v>-0.12240986717267552</v>
      </c>
    </row>
    <row r="33" spans="1:3" x14ac:dyDescent="0.25">
      <c r="A33" s="186" t="s">
        <v>245</v>
      </c>
      <c r="B33" s="170">
        <v>44658</v>
      </c>
      <c r="C33" s="49">
        <v>-1.9173749752915595E-2</v>
      </c>
    </row>
    <row r="34" spans="1:3" x14ac:dyDescent="0.25">
      <c r="A34" s="177" t="s">
        <v>246</v>
      </c>
      <c r="B34" s="170">
        <v>97750</v>
      </c>
      <c r="C34" s="49">
        <v>1.7296644742319539E-2</v>
      </c>
    </row>
    <row r="35" spans="1:3" x14ac:dyDescent="0.25">
      <c r="A35" s="177" t="s">
        <v>297</v>
      </c>
      <c r="B35" s="170">
        <f>SUM(B28:B34)</f>
        <v>338252</v>
      </c>
      <c r="C35" s="49">
        <v>-9.67909099692295E-3</v>
      </c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topLeftCell="A9" zoomScaleNormal="100" workbookViewId="0">
      <selection activeCell="L8" sqref="L8:R41"/>
    </sheetView>
  </sheetViews>
  <sheetFormatPr baseColWidth="10" defaultRowHeight="15" x14ac:dyDescent="0.25"/>
  <cols>
    <col min="1" max="1" width="26.28515625" style="1" customWidth="1"/>
    <col min="2" max="2" width="13.7109375" style="1" customWidth="1"/>
    <col min="3" max="3" width="15.7109375" style="1" customWidth="1"/>
    <col min="4" max="4" width="10.5703125" style="1" customWidth="1"/>
    <col min="5" max="5" width="10.28515625" style="1" bestFit="1" customWidth="1"/>
    <col min="6" max="6" width="12.8554687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1.42578125" style="1"/>
    <col min="14" max="14" width="12.7109375" style="1" customWidth="1"/>
    <col min="15" max="17" width="11.42578125" style="1"/>
    <col min="18" max="18" width="13.140625" style="1" customWidth="1"/>
    <col min="19" max="19" width="14.28515625" style="1" customWidth="1"/>
    <col min="20" max="16384" width="11.42578125" style="1"/>
  </cols>
  <sheetData>
    <row r="1" spans="1:20" x14ac:dyDescent="0.25">
      <c r="A1" s="2" t="s">
        <v>28</v>
      </c>
    </row>
    <row r="3" spans="1:20" ht="18.75" x14ac:dyDescent="0.3">
      <c r="A3" s="31" t="str">
        <f>Índex!A45</f>
        <v>ANÀLISI SEGONS 7 SECTORS PRODUCTIUS</v>
      </c>
    </row>
    <row r="5" spans="1:20" x14ac:dyDescent="0.25">
      <c r="A5" s="32" t="str">
        <f>Índex!A49</f>
        <v>T7S2</v>
      </c>
      <c r="C5" s="32" t="str">
        <f>Índex!A7</f>
        <v>2n trimestre 2022</v>
      </c>
    </row>
    <row r="6" spans="1:20" ht="15.75" thickBot="1" x14ac:dyDescent="0.3">
      <c r="A6" s="33" t="str">
        <f>Índex!B49</f>
        <v>Llocs de treball segons municipi.</v>
      </c>
      <c r="B6" s="34"/>
      <c r="C6" s="34"/>
      <c r="D6" s="34"/>
      <c r="E6" s="34"/>
      <c r="F6" s="34"/>
      <c r="G6" s="34"/>
      <c r="H6" s="34"/>
      <c r="I6" s="34"/>
    </row>
    <row r="7" spans="1:20" ht="15.75" x14ac:dyDescent="0.25">
      <c r="L7" s="105"/>
      <c r="M7" s="105"/>
      <c r="N7" s="105"/>
      <c r="O7" s="105"/>
      <c r="P7" s="105"/>
      <c r="Q7" s="105"/>
      <c r="R7" s="105"/>
    </row>
    <row r="8" spans="1:20" ht="15.75" x14ac:dyDescent="0.25">
      <c r="A8" s="253" t="s">
        <v>298</v>
      </c>
      <c r="B8" s="253"/>
      <c r="C8" s="253"/>
      <c r="D8" s="253"/>
      <c r="E8" s="253"/>
      <c r="F8" s="253"/>
      <c r="G8" s="253"/>
      <c r="L8" s="253" t="s">
        <v>299</v>
      </c>
      <c r="M8" s="253"/>
      <c r="N8" s="253"/>
      <c r="O8" s="253"/>
      <c r="P8" s="253"/>
      <c r="Q8" s="253"/>
      <c r="R8" s="253"/>
    </row>
    <row r="9" spans="1:20" ht="46.5" customHeight="1" x14ac:dyDescent="0.25">
      <c r="A9" s="106" t="s">
        <v>239</v>
      </c>
      <c r="B9" s="107" t="s">
        <v>240</v>
      </c>
      <c r="C9" s="107" t="s">
        <v>241</v>
      </c>
      <c r="D9" s="107" t="s">
        <v>242</v>
      </c>
      <c r="E9" s="107" t="s">
        <v>243</v>
      </c>
      <c r="F9" s="107" t="s">
        <v>244</v>
      </c>
      <c r="G9" s="107" t="s">
        <v>245</v>
      </c>
      <c r="H9" s="107" t="s">
        <v>246</v>
      </c>
      <c r="I9" s="107" t="s">
        <v>132</v>
      </c>
      <c r="J9" s="108"/>
      <c r="L9" s="109" t="s">
        <v>239</v>
      </c>
      <c r="M9" s="107" t="s">
        <v>240</v>
      </c>
      <c r="N9" s="107" t="s">
        <v>241</v>
      </c>
      <c r="O9" s="107" t="s">
        <v>242</v>
      </c>
      <c r="P9" s="107" t="s">
        <v>243</v>
      </c>
      <c r="Q9" s="107" t="s">
        <v>244</v>
      </c>
      <c r="R9" s="107" t="s">
        <v>245</v>
      </c>
      <c r="S9" s="107" t="s">
        <v>246</v>
      </c>
      <c r="T9" s="108"/>
    </row>
    <row r="10" spans="1:20" x14ac:dyDescent="0.25">
      <c r="A10" s="110" t="s">
        <v>77</v>
      </c>
      <c r="B10" s="111">
        <v>15</v>
      </c>
      <c r="C10" s="111">
        <v>474</v>
      </c>
      <c r="D10" s="111">
        <v>1029</v>
      </c>
      <c r="E10" s="111">
        <v>2707</v>
      </c>
      <c r="F10" s="111">
        <v>374</v>
      </c>
      <c r="G10" s="111">
        <v>364</v>
      </c>
      <c r="H10" s="111">
        <v>2162</v>
      </c>
      <c r="I10" s="111">
        <v>7125</v>
      </c>
      <c r="J10" s="112"/>
      <c r="L10" s="110" t="s">
        <v>77</v>
      </c>
      <c r="M10" s="113">
        <v>2.1052631578947368E-3</v>
      </c>
      <c r="N10" s="113">
        <v>6.6526315789473683E-2</v>
      </c>
      <c r="O10" s="113">
        <v>0.14442105263157895</v>
      </c>
      <c r="P10" s="113">
        <v>0.37992982456140351</v>
      </c>
      <c r="Q10" s="113">
        <v>5.2491228070175436E-2</v>
      </c>
      <c r="R10" s="113">
        <v>5.1087719298245612E-2</v>
      </c>
      <c r="S10" s="113">
        <v>0.30343859649122806</v>
      </c>
      <c r="T10" s="114"/>
    </row>
    <row r="11" spans="1:20" x14ac:dyDescent="0.25">
      <c r="A11" s="115" t="s">
        <v>78</v>
      </c>
      <c r="B11" s="116">
        <v>14</v>
      </c>
      <c r="C11" s="116">
        <v>162</v>
      </c>
      <c r="D11" s="116">
        <v>263</v>
      </c>
      <c r="E11" s="116">
        <v>135</v>
      </c>
      <c r="F11" s="116">
        <v>242</v>
      </c>
      <c r="G11" s="116">
        <v>241</v>
      </c>
      <c r="H11" s="116">
        <v>287</v>
      </c>
      <c r="I11" s="116">
        <v>1344</v>
      </c>
      <c r="J11" s="112"/>
      <c r="L11" s="115" t="s">
        <v>78</v>
      </c>
      <c r="M11" s="117">
        <v>1.0416666666666666E-2</v>
      </c>
      <c r="N11" s="117">
        <v>0.12053571428571429</v>
      </c>
      <c r="O11" s="117">
        <v>0.19568452380952381</v>
      </c>
      <c r="P11" s="117">
        <v>0.10044642857142858</v>
      </c>
      <c r="Q11" s="117">
        <v>0.18005952380952381</v>
      </c>
      <c r="R11" s="117">
        <v>0.17931547619047619</v>
      </c>
      <c r="S11" s="117">
        <v>0.21354166666666666</v>
      </c>
      <c r="T11" s="114"/>
    </row>
    <row r="12" spans="1:20" x14ac:dyDescent="0.25">
      <c r="A12" s="115" t="s">
        <v>79</v>
      </c>
      <c r="B12" s="116">
        <v>13</v>
      </c>
      <c r="C12" s="116">
        <v>1370</v>
      </c>
      <c r="D12" s="116">
        <v>3278</v>
      </c>
      <c r="E12" s="116">
        <v>944</v>
      </c>
      <c r="F12" s="116">
        <v>2633</v>
      </c>
      <c r="G12" s="116">
        <v>5402</v>
      </c>
      <c r="H12" s="116">
        <v>4920</v>
      </c>
      <c r="I12" s="116">
        <v>18560</v>
      </c>
      <c r="J12" s="112"/>
      <c r="L12" s="115" t="s">
        <v>79</v>
      </c>
      <c r="M12" s="117">
        <v>7.0043103448275861E-4</v>
      </c>
      <c r="N12" s="117">
        <v>7.3814655172413798E-2</v>
      </c>
      <c r="O12" s="117">
        <v>0.17661637931034482</v>
      </c>
      <c r="P12" s="117">
        <v>5.0862068965517239E-2</v>
      </c>
      <c r="Q12" s="117">
        <v>0.14186422413793104</v>
      </c>
      <c r="R12" s="117">
        <v>0.29105603448275863</v>
      </c>
      <c r="S12" s="117">
        <v>0.26508620689655171</v>
      </c>
      <c r="T12" s="114"/>
    </row>
    <row r="13" spans="1:20" x14ac:dyDescent="0.25">
      <c r="A13" s="118" t="s">
        <v>80</v>
      </c>
      <c r="B13" s="116">
        <v>2</v>
      </c>
      <c r="C13" s="116">
        <v>58</v>
      </c>
      <c r="D13" s="116">
        <v>168</v>
      </c>
      <c r="E13" s="116">
        <v>269</v>
      </c>
      <c r="F13" s="116">
        <v>156</v>
      </c>
      <c r="G13" s="116">
        <v>45</v>
      </c>
      <c r="H13" s="116">
        <v>462</v>
      </c>
      <c r="I13" s="116">
        <v>1160</v>
      </c>
      <c r="J13" s="112"/>
      <c r="L13" s="118" t="s">
        <v>80</v>
      </c>
      <c r="M13" s="119">
        <v>1.7241379310344827E-3</v>
      </c>
      <c r="N13" s="119">
        <v>0.05</v>
      </c>
      <c r="O13" s="119">
        <v>0.14482758620689656</v>
      </c>
      <c r="P13" s="119">
        <v>0.23189655172413792</v>
      </c>
      <c r="Q13" s="119">
        <v>0.13448275862068965</v>
      </c>
      <c r="R13" s="119">
        <v>3.8793103448275863E-2</v>
      </c>
      <c r="S13" s="119">
        <v>0.39827586206896554</v>
      </c>
      <c r="T13" s="114"/>
    </row>
    <row r="14" spans="1:20" x14ac:dyDescent="0.25">
      <c r="A14" s="118" t="s">
        <v>81</v>
      </c>
      <c r="B14" s="116">
        <v>0</v>
      </c>
      <c r="C14" s="116">
        <v>258</v>
      </c>
      <c r="D14" s="116">
        <v>594</v>
      </c>
      <c r="E14" s="116">
        <v>797</v>
      </c>
      <c r="F14" s="116">
        <v>356</v>
      </c>
      <c r="G14" s="116">
        <v>371</v>
      </c>
      <c r="H14" s="116">
        <v>612</v>
      </c>
      <c r="I14" s="116">
        <v>2988</v>
      </c>
      <c r="J14" s="112"/>
      <c r="L14" s="118" t="s">
        <v>81</v>
      </c>
      <c r="M14" s="119">
        <v>0</v>
      </c>
      <c r="N14" s="119">
        <v>8.6345381526104423E-2</v>
      </c>
      <c r="O14" s="119">
        <v>0.19879518072289157</v>
      </c>
      <c r="P14" s="119">
        <v>0.26673360107095045</v>
      </c>
      <c r="Q14" s="119">
        <v>0.11914323962516733</v>
      </c>
      <c r="R14" s="119">
        <v>0.12416331994645248</v>
      </c>
      <c r="S14" s="119">
        <v>0.20481927710843373</v>
      </c>
      <c r="T14" s="114"/>
    </row>
    <row r="15" spans="1:20" x14ac:dyDescent="0.25">
      <c r="A15" s="118" t="s">
        <v>82</v>
      </c>
      <c r="B15" s="116">
        <v>3</v>
      </c>
      <c r="C15" s="116">
        <v>135</v>
      </c>
      <c r="D15" s="116">
        <v>176</v>
      </c>
      <c r="E15" s="116">
        <v>102</v>
      </c>
      <c r="F15" s="116">
        <v>154</v>
      </c>
      <c r="G15" s="116">
        <v>139</v>
      </c>
      <c r="H15" s="116">
        <v>178</v>
      </c>
      <c r="I15" s="116">
        <v>887</v>
      </c>
      <c r="J15" s="112"/>
      <c r="L15" s="118" t="s">
        <v>82</v>
      </c>
      <c r="M15" s="119">
        <v>3.3821871476888386E-3</v>
      </c>
      <c r="N15" s="119">
        <v>0.15219842164599776</v>
      </c>
      <c r="O15" s="119">
        <v>0.1984216459977452</v>
      </c>
      <c r="P15" s="119">
        <v>0.11499436302142052</v>
      </c>
      <c r="Q15" s="119">
        <v>0.17361894024802707</v>
      </c>
      <c r="R15" s="119">
        <v>0.15670800450958286</v>
      </c>
      <c r="S15" s="119">
        <v>0.20067643742953778</v>
      </c>
      <c r="T15" s="114"/>
    </row>
    <row r="16" spans="1:20" x14ac:dyDescent="0.25">
      <c r="A16" s="118" t="s">
        <v>83</v>
      </c>
      <c r="B16" s="116">
        <v>13</v>
      </c>
      <c r="C16" s="116">
        <v>336</v>
      </c>
      <c r="D16" s="116">
        <v>437</v>
      </c>
      <c r="E16" s="116">
        <v>323</v>
      </c>
      <c r="F16" s="116">
        <v>534</v>
      </c>
      <c r="G16" s="116">
        <v>446</v>
      </c>
      <c r="H16" s="116">
        <v>631</v>
      </c>
      <c r="I16" s="116">
        <v>2720</v>
      </c>
      <c r="J16" s="112"/>
      <c r="L16" s="118" t="s">
        <v>83</v>
      </c>
      <c r="M16" s="119">
        <v>4.7794117647058827E-3</v>
      </c>
      <c r="N16" s="119">
        <v>0.12352941176470589</v>
      </c>
      <c r="O16" s="119">
        <v>0.16066176470588237</v>
      </c>
      <c r="P16" s="119">
        <v>0.11874999999999999</v>
      </c>
      <c r="Q16" s="119">
        <v>0.1963235294117647</v>
      </c>
      <c r="R16" s="119">
        <v>0.16397058823529412</v>
      </c>
      <c r="S16" s="119">
        <v>0.23198529411764707</v>
      </c>
      <c r="T16" s="114"/>
    </row>
    <row r="17" spans="1:20" x14ac:dyDescent="0.25">
      <c r="A17" s="118" t="s">
        <v>84</v>
      </c>
      <c r="B17" s="116">
        <v>48</v>
      </c>
      <c r="C17" s="116">
        <v>5491</v>
      </c>
      <c r="D17" s="116">
        <v>9481</v>
      </c>
      <c r="E17" s="116">
        <v>5476</v>
      </c>
      <c r="F17" s="116">
        <v>2943</v>
      </c>
      <c r="G17" s="116">
        <v>5380</v>
      </c>
      <c r="H17" s="116">
        <v>16073</v>
      </c>
      <c r="I17" s="116">
        <v>44892</v>
      </c>
      <c r="J17" s="112"/>
      <c r="L17" s="118" t="s">
        <v>84</v>
      </c>
      <c r="M17" s="119">
        <v>1.0692328254477412E-3</v>
      </c>
      <c r="N17" s="119">
        <v>0.12231578009444891</v>
      </c>
      <c r="O17" s="119">
        <v>0.2111957587097924</v>
      </c>
      <c r="P17" s="119">
        <v>0.12198164483649648</v>
      </c>
      <c r="Q17" s="119">
        <v>6.5557337610264638E-2</v>
      </c>
      <c r="R17" s="119">
        <v>0.119843179185601</v>
      </c>
      <c r="S17" s="119">
        <v>0.35803706673794883</v>
      </c>
      <c r="T17" s="114"/>
    </row>
    <row r="18" spans="1:20" x14ac:dyDescent="0.25">
      <c r="A18" s="118" t="s">
        <v>85</v>
      </c>
      <c r="B18" s="116">
        <v>21</v>
      </c>
      <c r="C18" s="116">
        <v>175</v>
      </c>
      <c r="D18" s="116">
        <v>708</v>
      </c>
      <c r="E18" s="116">
        <v>700</v>
      </c>
      <c r="F18" s="116">
        <v>97</v>
      </c>
      <c r="G18" s="116">
        <v>204</v>
      </c>
      <c r="H18" s="116">
        <v>427</v>
      </c>
      <c r="I18" s="116">
        <v>2332</v>
      </c>
      <c r="J18" s="112"/>
      <c r="L18" s="118" t="s">
        <v>87</v>
      </c>
      <c r="M18" s="119">
        <v>9.0051457975986286E-3</v>
      </c>
      <c r="N18" s="119">
        <v>7.5042881646655235E-2</v>
      </c>
      <c r="O18" s="119">
        <v>0.30360205831903947</v>
      </c>
      <c r="P18" s="119">
        <v>0.30017152658662094</v>
      </c>
      <c r="Q18" s="119">
        <v>4.1595197255574617E-2</v>
      </c>
      <c r="R18" s="119">
        <v>8.7478559176672382E-2</v>
      </c>
      <c r="S18" s="119">
        <v>0.18310463121783876</v>
      </c>
      <c r="T18" s="114"/>
    </row>
    <row r="19" spans="1:20" x14ac:dyDescent="0.25">
      <c r="A19" s="118" t="s">
        <v>86</v>
      </c>
      <c r="B19" s="116">
        <v>63</v>
      </c>
      <c r="C19" s="116">
        <v>1656</v>
      </c>
      <c r="D19" s="116">
        <v>14419</v>
      </c>
      <c r="E19" s="116">
        <v>4291</v>
      </c>
      <c r="F19" s="116">
        <v>3700</v>
      </c>
      <c r="G19" s="116">
        <v>3346</v>
      </c>
      <c r="H19" s="116">
        <v>26981</v>
      </c>
      <c r="I19" s="116">
        <v>54456</v>
      </c>
      <c r="J19" s="112"/>
      <c r="L19" s="118" t="s">
        <v>88</v>
      </c>
      <c r="M19" s="119">
        <v>1.1568973115910093E-3</v>
      </c>
      <c r="N19" s="119">
        <v>3.0409872190392245E-2</v>
      </c>
      <c r="O19" s="119">
        <v>0.26478257675921846</v>
      </c>
      <c r="P19" s="119">
        <v>7.8797561333920962E-2</v>
      </c>
      <c r="Q19" s="119">
        <v>6.7944762744233875E-2</v>
      </c>
      <c r="R19" s="119">
        <v>6.1444101660055823E-2</v>
      </c>
      <c r="S19" s="119">
        <v>0.49546422800058765</v>
      </c>
      <c r="T19" s="114"/>
    </row>
    <row r="20" spans="1:20" x14ac:dyDescent="0.25">
      <c r="A20" s="118" t="s">
        <v>87</v>
      </c>
      <c r="B20" s="116">
        <v>17</v>
      </c>
      <c r="C20" s="116">
        <v>446</v>
      </c>
      <c r="D20" s="116">
        <v>1366</v>
      </c>
      <c r="E20" s="116">
        <v>1485</v>
      </c>
      <c r="F20" s="116">
        <v>555</v>
      </c>
      <c r="G20" s="116">
        <v>607</v>
      </c>
      <c r="H20" s="116">
        <v>1697</v>
      </c>
      <c r="I20" s="116">
        <v>6173</v>
      </c>
      <c r="J20" s="112"/>
      <c r="L20" s="118" t="s">
        <v>89</v>
      </c>
      <c r="M20" s="119">
        <v>2.7539283978616556E-3</v>
      </c>
      <c r="N20" s="119">
        <v>7.2250121496841083E-2</v>
      </c>
      <c r="O20" s="119">
        <v>0.22128624655758949</v>
      </c>
      <c r="P20" s="119">
        <v>0.24056374534262109</v>
      </c>
      <c r="Q20" s="119">
        <v>8.9907662400777577E-2</v>
      </c>
      <c r="R20" s="119">
        <v>9.8331443382472059E-2</v>
      </c>
      <c r="S20" s="119">
        <v>0.27490685242183704</v>
      </c>
      <c r="T20" s="114"/>
    </row>
    <row r="21" spans="1:20" x14ac:dyDescent="0.25">
      <c r="A21" s="118" t="s">
        <v>88</v>
      </c>
      <c r="B21" s="116">
        <v>30</v>
      </c>
      <c r="C21" s="116">
        <v>876</v>
      </c>
      <c r="D21" s="116">
        <v>4262</v>
      </c>
      <c r="E21" s="116">
        <v>3411</v>
      </c>
      <c r="F21" s="116">
        <v>3564</v>
      </c>
      <c r="G21" s="116">
        <v>4661</v>
      </c>
      <c r="H21" s="116">
        <v>6073</v>
      </c>
      <c r="I21" s="116">
        <v>22877</v>
      </c>
      <c r="J21" s="112"/>
      <c r="L21" s="118" t="s">
        <v>91</v>
      </c>
      <c r="M21" s="119">
        <v>1.311360755343795E-3</v>
      </c>
      <c r="N21" s="119">
        <v>3.8291734056038813E-2</v>
      </c>
      <c r="O21" s="119">
        <v>0.18630065130917514</v>
      </c>
      <c r="P21" s="119">
        <v>0.1491017178825895</v>
      </c>
      <c r="Q21" s="119">
        <v>0.15578965773484285</v>
      </c>
      <c r="R21" s="119">
        <v>0.20374174935524764</v>
      </c>
      <c r="S21" s="119">
        <v>0.26546312890676227</v>
      </c>
      <c r="T21" s="114"/>
    </row>
    <row r="22" spans="1:20" x14ac:dyDescent="0.25">
      <c r="A22" s="118" t="s">
        <v>89</v>
      </c>
      <c r="B22" s="116">
        <v>79</v>
      </c>
      <c r="C22" s="116">
        <v>1336</v>
      </c>
      <c r="D22" s="116">
        <v>3738</v>
      </c>
      <c r="E22" s="116">
        <v>2690</v>
      </c>
      <c r="F22" s="116">
        <v>1793</v>
      </c>
      <c r="G22" s="116">
        <v>2288</v>
      </c>
      <c r="H22" s="116">
        <v>3888</v>
      </c>
      <c r="I22" s="116">
        <v>15812</v>
      </c>
      <c r="J22" s="112"/>
      <c r="L22" s="118" t="s">
        <v>92</v>
      </c>
      <c r="M22" s="119">
        <v>4.9962054136099164E-3</v>
      </c>
      <c r="N22" s="119">
        <v>8.4492790285858835E-2</v>
      </c>
      <c r="O22" s="119">
        <v>0.23640273210220086</v>
      </c>
      <c r="P22" s="119">
        <v>0.17012395648874273</v>
      </c>
      <c r="Q22" s="119">
        <v>0.11339488995699469</v>
      </c>
      <c r="R22" s="119">
        <v>0.1447002276751834</v>
      </c>
      <c r="S22" s="119">
        <v>0.24588919807740955</v>
      </c>
      <c r="T22" s="114"/>
    </row>
    <row r="23" spans="1:20" x14ac:dyDescent="0.25">
      <c r="A23" s="118" t="s">
        <v>90</v>
      </c>
      <c r="B23" s="116">
        <v>7</v>
      </c>
      <c r="C23" s="116">
        <v>166</v>
      </c>
      <c r="D23" s="116">
        <v>199</v>
      </c>
      <c r="E23" s="116">
        <v>95</v>
      </c>
      <c r="F23" s="116">
        <v>87</v>
      </c>
      <c r="G23" s="116">
        <v>101</v>
      </c>
      <c r="H23" s="116">
        <v>119</v>
      </c>
      <c r="I23" s="116">
        <v>774</v>
      </c>
      <c r="J23" s="112"/>
      <c r="L23" s="118" t="s">
        <v>93</v>
      </c>
      <c r="M23" s="119">
        <v>9.0439276485788107E-3</v>
      </c>
      <c r="N23" s="119">
        <v>0.2144702842377261</v>
      </c>
      <c r="O23" s="119">
        <v>0.25710594315245477</v>
      </c>
      <c r="P23" s="119">
        <v>0.1227390180878553</v>
      </c>
      <c r="Q23" s="119">
        <v>0.1124031007751938</v>
      </c>
      <c r="R23" s="119">
        <v>0.13049095607235142</v>
      </c>
      <c r="S23" s="119">
        <v>0.15374677002583978</v>
      </c>
      <c r="T23" s="114"/>
    </row>
    <row r="24" spans="1:20" x14ac:dyDescent="0.25">
      <c r="A24" s="118" t="s">
        <v>91</v>
      </c>
      <c r="B24" s="116">
        <v>58</v>
      </c>
      <c r="C24" s="116">
        <v>654</v>
      </c>
      <c r="D24" s="116">
        <v>1144</v>
      </c>
      <c r="E24" s="116">
        <v>3064</v>
      </c>
      <c r="F24" s="116">
        <v>2321</v>
      </c>
      <c r="G24" s="116">
        <v>925</v>
      </c>
      <c r="H24" s="116">
        <v>3020</v>
      </c>
      <c r="I24" s="116">
        <v>11186</v>
      </c>
      <c r="J24" s="112"/>
      <c r="L24" s="118" t="s">
        <v>94</v>
      </c>
      <c r="M24" s="119">
        <v>5.1850527445020562E-3</v>
      </c>
      <c r="N24" s="119">
        <v>5.8465939567316286E-2</v>
      </c>
      <c r="O24" s="119">
        <v>0.10227069551224745</v>
      </c>
      <c r="P24" s="119">
        <v>0.27391382084748794</v>
      </c>
      <c r="Q24" s="119">
        <v>0.20749150724119436</v>
      </c>
      <c r="R24" s="119">
        <v>8.2692651528696579E-2</v>
      </c>
      <c r="S24" s="119">
        <v>0.26998033255855536</v>
      </c>
      <c r="T24" s="114"/>
    </row>
    <row r="25" spans="1:20" x14ac:dyDescent="0.25">
      <c r="A25" s="118" t="s">
        <v>92</v>
      </c>
      <c r="B25" s="116">
        <v>19</v>
      </c>
      <c r="C25" s="116">
        <v>675</v>
      </c>
      <c r="D25" s="116">
        <v>2289</v>
      </c>
      <c r="E25" s="116">
        <v>1490</v>
      </c>
      <c r="F25" s="116">
        <v>999</v>
      </c>
      <c r="G25" s="116">
        <v>1301</v>
      </c>
      <c r="H25" s="116">
        <v>2007</v>
      </c>
      <c r="I25" s="116">
        <v>8780</v>
      </c>
      <c r="J25" s="112"/>
      <c r="L25" s="118" t="s">
        <v>247</v>
      </c>
      <c r="M25" s="119">
        <v>2.1640091116173119E-3</v>
      </c>
      <c r="N25" s="119">
        <v>7.6879271070615041E-2</v>
      </c>
      <c r="O25" s="119">
        <v>0.26070615034168565</v>
      </c>
      <c r="P25" s="119">
        <v>0.16970387243735763</v>
      </c>
      <c r="Q25" s="119">
        <v>0.11378132118451025</v>
      </c>
      <c r="R25" s="119">
        <v>0.14817767653758543</v>
      </c>
      <c r="S25" s="119">
        <v>0.2285876993166287</v>
      </c>
      <c r="T25" s="114"/>
    </row>
    <row r="26" spans="1:20" x14ac:dyDescent="0.25">
      <c r="A26" s="118" t="s">
        <v>93</v>
      </c>
      <c r="B26" s="116">
        <v>14</v>
      </c>
      <c r="C26" s="116">
        <v>499</v>
      </c>
      <c r="D26" s="116">
        <v>914</v>
      </c>
      <c r="E26" s="116">
        <v>1021</v>
      </c>
      <c r="F26" s="116">
        <v>897</v>
      </c>
      <c r="G26" s="116">
        <v>626</v>
      </c>
      <c r="H26" s="116">
        <v>1046</v>
      </c>
      <c r="I26" s="116">
        <v>5017</v>
      </c>
      <c r="J26" s="112"/>
      <c r="L26" s="118" t="s">
        <v>248</v>
      </c>
      <c r="M26" s="119">
        <v>2.7905122583217062E-3</v>
      </c>
      <c r="N26" s="119">
        <v>9.9461829778752245E-2</v>
      </c>
      <c r="O26" s="119">
        <v>0.18218058600757425</v>
      </c>
      <c r="P26" s="119">
        <v>0.20350807255331871</v>
      </c>
      <c r="Q26" s="119">
        <v>0.17879210683675503</v>
      </c>
      <c r="R26" s="119">
        <v>0.12477576240781343</v>
      </c>
      <c r="S26" s="119">
        <v>0.20849113015746462</v>
      </c>
      <c r="T26" s="114"/>
    </row>
    <row r="27" spans="1:20" x14ac:dyDescent="0.25">
      <c r="A27" s="118" t="s">
        <v>94</v>
      </c>
      <c r="B27" s="116">
        <v>2</v>
      </c>
      <c r="C27" s="116">
        <v>464</v>
      </c>
      <c r="D27" s="116">
        <v>1069</v>
      </c>
      <c r="E27" s="116">
        <v>413</v>
      </c>
      <c r="F27" s="116">
        <v>549</v>
      </c>
      <c r="G27" s="116">
        <v>351</v>
      </c>
      <c r="H27" s="116">
        <v>589</v>
      </c>
      <c r="I27" s="116">
        <v>3437</v>
      </c>
      <c r="J27" s="112"/>
      <c r="L27" s="118" t="s">
        <v>249</v>
      </c>
      <c r="M27" s="119">
        <v>5.8190282222868783E-4</v>
      </c>
      <c r="N27" s="119">
        <v>0.13500145475705558</v>
      </c>
      <c r="O27" s="119">
        <v>0.31102705848123363</v>
      </c>
      <c r="P27" s="119">
        <v>0.12016293279022404</v>
      </c>
      <c r="Q27" s="119">
        <v>0.15973232470177481</v>
      </c>
      <c r="R27" s="119">
        <v>0.10212394530113471</v>
      </c>
      <c r="S27" s="119">
        <v>0.17137038114634856</v>
      </c>
      <c r="T27" s="114"/>
    </row>
    <row r="28" spans="1:20" x14ac:dyDescent="0.25">
      <c r="A28" s="118" t="s">
        <v>95</v>
      </c>
      <c r="B28" s="116">
        <v>12</v>
      </c>
      <c r="C28" s="116">
        <v>1056</v>
      </c>
      <c r="D28" s="116">
        <v>1635</v>
      </c>
      <c r="E28" s="116">
        <v>4149</v>
      </c>
      <c r="F28" s="116">
        <v>1102</v>
      </c>
      <c r="G28" s="116">
        <v>802</v>
      </c>
      <c r="H28" s="116">
        <v>1842</v>
      </c>
      <c r="I28" s="116">
        <v>10598</v>
      </c>
      <c r="J28" s="112"/>
      <c r="L28" s="118" t="s">
        <v>95</v>
      </c>
      <c r="M28" s="119">
        <v>1.1322891111530478E-3</v>
      </c>
      <c r="N28" s="119">
        <v>9.9641441781468207E-2</v>
      </c>
      <c r="O28" s="119">
        <v>0.15427439139460275</v>
      </c>
      <c r="P28" s="119">
        <v>0.39148896018116625</v>
      </c>
      <c r="Q28" s="119">
        <v>0.10398188337422155</v>
      </c>
      <c r="R28" s="119">
        <v>7.5674655595395351E-2</v>
      </c>
      <c r="S28" s="119">
        <v>0.17380637856199282</v>
      </c>
      <c r="T28" s="114"/>
    </row>
    <row r="29" spans="1:20" x14ac:dyDescent="0.25">
      <c r="A29" s="118" t="s">
        <v>96</v>
      </c>
      <c r="B29" s="116">
        <v>147</v>
      </c>
      <c r="C29" s="116">
        <v>2930</v>
      </c>
      <c r="D29" s="116">
        <v>6387</v>
      </c>
      <c r="E29" s="116">
        <v>3648</v>
      </c>
      <c r="F29" s="116">
        <v>6460</v>
      </c>
      <c r="G29" s="116">
        <v>2898</v>
      </c>
      <c r="H29" s="116">
        <v>4886</v>
      </c>
      <c r="I29" s="116">
        <v>27356</v>
      </c>
      <c r="J29" s="112"/>
      <c r="L29" s="118" t="s">
        <v>96</v>
      </c>
      <c r="M29" s="119">
        <v>5.3735926305015355E-3</v>
      </c>
      <c r="N29" s="119">
        <v>0.10710630209094897</v>
      </c>
      <c r="O29" s="119">
        <v>0.2334771165375055</v>
      </c>
      <c r="P29" s="119">
        <v>0.13335282936101769</v>
      </c>
      <c r="Q29" s="119">
        <v>0.23614563532680216</v>
      </c>
      <c r="R29" s="119">
        <v>0.10593654042988741</v>
      </c>
      <c r="S29" s="119">
        <v>0.17860798362333674</v>
      </c>
      <c r="T29" s="114"/>
    </row>
    <row r="30" spans="1:20" x14ac:dyDescent="0.25">
      <c r="A30" s="118" t="s">
        <v>97</v>
      </c>
      <c r="B30" s="116">
        <v>27</v>
      </c>
      <c r="C30" s="116">
        <v>113</v>
      </c>
      <c r="D30" s="116">
        <v>166</v>
      </c>
      <c r="E30" s="116">
        <v>190</v>
      </c>
      <c r="F30" s="116">
        <v>82</v>
      </c>
      <c r="G30" s="116">
        <v>79</v>
      </c>
      <c r="H30" s="116">
        <v>194</v>
      </c>
      <c r="I30" s="116">
        <v>851</v>
      </c>
      <c r="J30" s="112"/>
      <c r="L30" s="118" t="s">
        <v>97</v>
      </c>
      <c r="M30" s="119">
        <v>3.1727379553466509E-2</v>
      </c>
      <c r="N30" s="119">
        <v>0.13278495887191538</v>
      </c>
      <c r="O30" s="119">
        <v>0.19506462984723855</v>
      </c>
      <c r="P30" s="119">
        <v>0.22326674500587543</v>
      </c>
      <c r="Q30" s="119">
        <v>9.6357226792009407E-2</v>
      </c>
      <c r="R30" s="119">
        <v>9.2831962397179793E-2</v>
      </c>
      <c r="S30" s="119">
        <v>0.22796709753231492</v>
      </c>
      <c r="T30" s="114"/>
    </row>
    <row r="31" spans="1:20" x14ac:dyDescent="0.25">
      <c r="A31" s="118" t="s">
        <v>98</v>
      </c>
      <c r="B31" s="116">
        <v>27</v>
      </c>
      <c r="C31" s="116">
        <v>140</v>
      </c>
      <c r="D31" s="116">
        <v>850</v>
      </c>
      <c r="E31" s="116">
        <v>2362</v>
      </c>
      <c r="F31" s="116">
        <v>1296</v>
      </c>
      <c r="G31" s="116">
        <v>294</v>
      </c>
      <c r="H31" s="116">
        <v>872</v>
      </c>
      <c r="I31" s="116">
        <v>5841</v>
      </c>
      <c r="J31" s="112"/>
      <c r="L31" s="118" t="s">
        <v>98</v>
      </c>
      <c r="M31" s="119">
        <v>4.6224961479198771E-3</v>
      </c>
      <c r="N31" s="119">
        <v>2.3968498544769731E-2</v>
      </c>
      <c r="O31" s="119">
        <v>0.14552302687895907</v>
      </c>
      <c r="P31" s="119">
        <v>0.40438281116247216</v>
      </c>
      <c r="Q31" s="119">
        <v>0.22187981510015409</v>
      </c>
      <c r="R31" s="119">
        <v>5.0333846944016436E-2</v>
      </c>
      <c r="S31" s="119">
        <v>0.14928950522170861</v>
      </c>
      <c r="T31" s="114"/>
    </row>
    <row r="32" spans="1:20" x14ac:dyDescent="0.25">
      <c r="A32" s="118" t="s">
        <v>99</v>
      </c>
      <c r="B32" s="116">
        <v>38</v>
      </c>
      <c r="C32" s="116">
        <v>1156</v>
      </c>
      <c r="D32" s="116">
        <v>2637</v>
      </c>
      <c r="E32" s="116">
        <v>1784</v>
      </c>
      <c r="F32" s="116">
        <v>8516</v>
      </c>
      <c r="G32" s="116">
        <v>1787</v>
      </c>
      <c r="H32" s="116">
        <v>2642</v>
      </c>
      <c r="I32" s="116">
        <v>18560</v>
      </c>
      <c r="J32" s="112"/>
      <c r="L32" s="118" t="s">
        <v>99</v>
      </c>
      <c r="M32" s="119">
        <v>2.0474137931034485E-3</v>
      </c>
      <c r="N32" s="119">
        <v>6.2284482758620689E-2</v>
      </c>
      <c r="O32" s="119">
        <v>0.14207974137931034</v>
      </c>
      <c r="P32" s="119">
        <v>9.6120689655172412E-2</v>
      </c>
      <c r="Q32" s="119">
        <v>0.45883620689655175</v>
      </c>
      <c r="R32" s="119">
        <v>9.6282327586206903E-2</v>
      </c>
      <c r="S32" s="119">
        <v>0.14234913793103449</v>
      </c>
      <c r="T32" s="114"/>
    </row>
    <row r="33" spans="1:20" x14ac:dyDescent="0.25">
      <c r="A33" s="118" t="s">
        <v>100</v>
      </c>
      <c r="B33" s="116">
        <v>30</v>
      </c>
      <c r="C33" s="116">
        <v>1012</v>
      </c>
      <c r="D33" s="116">
        <v>3090</v>
      </c>
      <c r="E33" s="116">
        <v>2664</v>
      </c>
      <c r="F33" s="116">
        <v>966</v>
      </c>
      <c r="G33" s="116">
        <v>3477</v>
      </c>
      <c r="H33" s="116">
        <v>4459</v>
      </c>
      <c r="I33" s="116">
        <v>15698</v>
      </c>
      <c r="J33" s="112"/>
      <c r="L33" s="118" t="s">
        <v>100</v>
      </c>
      <c r="M33" s="119">
        <v>1.9110714740731304E-3</v>
      </c>
      <c r="N33" s="119">
        <v>6.44668110587336E-2</v>
      </c>
      <c r="O33" s="119">
        <v>0.19684036182953243</v>
      </c>
      <c r="P33" s="119">
        <v>0.16970314689769397</v>
      </c>
      <c r="Q33" s="119">
        <v>6.1536501465154797E-2</v>
      </c>
      <c r="R33" s="119">
        <v>0.2214931838450758</v>
      </c>
      <c r="S33" s="119">
        <v>0.28404892342973626</v>
      </c>
      <c r="T33" s="114"/>
    </row>
    <row r="34" spans="1:20" x14ac:dyDescent="0.25">
      <c r="A34" s="118" t="s">
        <v>101</v>
      </c>
      <c r="B34" s="116">
        <v>7</v>
      </c>
      <c r="C34" s="116">
        <v>529</v>
      </c>
      <c r="D34" s="116">
        <v>3689</v>
      </c>
      <c r="E34" s="116">
        <v>1674</v>
      </c>
      <c r="F34" s="116">
        <v>1171</v>
      </c>
      <c r="G34" s="116">
        <v>3991</v>
      </c>
      <c r="H34" s="116">
        <v>3592</v>
      </c>
      <c r="I34" s="116">
        <v>14653</v>
      </c>
      <c r="J34" s="112"/>
      <c r="L34" s="118" t="s">
        <v>101</v>
      </c>
      <c r="M34" s="119">
        <v>4.7771787347300894E-4</v>
      </c>
      <c r="N34" s="119">
        <v>3.6101822152460245E-2</v>
      </c>
      <c r="O34" s="119">
        <v>0.25175731932027573</v>
      </c>
      <c r="P34" s="119">
        <v>0.11424281717054528</v>
      </c>
      <c r="Q34" s="119">
        <v>7.991537569098478E-2</v>
      </c>
      <c r="R34" s="119">
        <v>0.27236743329011126</v>
      </c>
      <c r="S34" s="119">
        <v>0.24513751450214974</v>
      </c>
      <c r="T34" s="114"/>
    </row>
    <row r="35" spans="1:20" x14ac:dyDescent="0.25">
      <c r="A35" s="118" t="s">
        <v>102</v>
      </c>
      <c r="B35" s="116">
        <v>27</v>
      </c>
      <c r="C35" s="116">
        <v>834</v>
      </c>
      <c r="D35" s="116">
        <v>1362</v>
      </c>
      <c r="E35" s="116">
        <v>2538</v>
      </c>
      <c r="F35" s="116">
        <v>1017</v>
      </c>
      <c r="G35" s="116">
        <v>781</v>
      </c>
      <c r="H35" s="116">
        <v>1424</v>
      </c>
      <c r="I35" s="116">
        <v>7983</v>
      </c>
      <c r="J35" s="112"/>
      <c r="L35" s="118" t="s">
        <v>102</v>
      </c>
      <c r="M35" s="119">
        <v>3.3821871476888386E-3</v>
      </c>
      <c r="N35" s="119">
        <v>0.10447200300638858</v>
      </c>
      <c r="O35" s="119">
        <v>0.17061255167230366</v>
      </c>
      <c r="P35" s="119">
        <v>0.31792559188275082</v>
      </c>
      <c r="Q35" s="119">
        <v>0.1273957158962796</v>
      </c>
      <c r="R35" s="119">
        <v>9.7832894901666037E-2</v>
      </c>
      <c r="S35" s="119">
        <v>0.17837905549292246</v>
      </c>
      <c r="T35" s="114"/>
    </row>
    <row r="36" spans="1:20" x14ac:dyDescent="0.25">
      <c r="A36" s="118" t="s">
        <v>103</v>
      </c>
      <c r="B36" s="116">
        <v>14</v>
      </c>
      <c r="C36" s="116">
        <v>174</v>
      </c>
      <c r="D36" s="116">
        <v>568</v>
      </c>
      <c r="E36" s="116">
        <v>234</v>
      </c>
      <c r="F36" s="116">
        <v>298</v>
      </c>
      <c r="G36" s="116">
        <v>281</v>
      </c>
      <c r="H36" s="116">
        <v>916</v>
      </c>
      <c r="I36" s="116">
        <v>2485</v>
      </c>
      <c r="J36" s="112"/>
      <c r="L36" s="118" t="s">
        <v>103</v>
      </c>
      <c r="M36" s="119">
        <v>5.6338028169014088E-3</v>
      </c>
      <c r="N36" s="119">
        <v>7.0020120724346074E-2</v>
      </c>
      <c r="O36" s="119">
        <v>0.22857142857142856</v>
      </c>
      <c r="P36" s="119">
        <v>9.416498993963783E-2</v>
      </c>
      <c r="Q36" s="119">
        <v>0.1199195171026157</v>
      </c>
      <c r="R36" s="119">
        <v>0.11307847082494969</v>
      </c>
      <c r="S36" s="119">
        <v>0.36861167002012074</v>
      </c>
      <c r="T36" s="114"/>
    </row>
    <row r="37" spans="1:20" x14ac:dyDescent="0.25">
      <c r="A37" s="118" t="s">
        <v>104</v>
      </c>
      <c r="B37" s="116">
        <v>9</v>
      </c>
      <c r="C37" s="116">
        <v>159</v>
      </c>
      <c r="D37" s="116">
        <v>233</v>
      </c>
      <c r="E37" s="116">
        <v>72</v>
      </c>
      <c r="F37" s="116">
        <v>177</v>
      </c>
      <c r="G37" s="116">
        <v>185</v>
      </c>
      <c r="H37" s="116">
        <v>190</v>
      </c>
      <c r="I37" s="116">
        <v>1025</v>
      </c>
      <c r="J37" s="112"/>
      <c r="L37" s="118" t="s">
        <v>104</v>
      </c>
      <c r="M37" s="119">
        <v>8.7804878048780496E-3</v>
      </c>
      <c r="N37" s="119">
        <v>0.15512195121951219</v>
      </c>
      <c r="O37" s="119">
        <v>0.22731707317073171</v>
      </c>
      <c r="P37" s="119">
        <v>7.0243902439024397E-2</v>
      </c>
      <c r="Q37" s="119">
        <v>0.17268292682926828</v>
      </c>
      <c r="R37" s="119">
        <v>0.18048780487804877</v>
      </c>
      <c r="S37" s="119">
        <v>0.18536585365853658</v>
      </c>
      <c r="T37" s="114"/>
    </row>
    <row r="38" spans="1:20" x14ac:dyDescent="0.25">
      <c r="A38" s="118" t="s">
        <v>105</v>
      </c>
      <c r="B38" s="116">
        <v>3</v>
      </c>
      <c r="C38" s="116">
        <v>441</v>
      </c>
      <c r="D38" s="116">
        <v>557</v>
      </c>
      <c r="E38" s="116">
        <v>500</v>
      </c>
      <c r="F38" s="116">
        <v>384</v>
      </c>
      <c r="G38" s="116">
        <v>368</v>
      </c>
      <c r="H38" s="116">
        <v>696</v>
      </c>
      <c r="I38" s="116">
        <v>2949</v>
      </c>
      <c r="J38" s="112"/>
      <c r="L38" s="118" t="s">
        <v>105</v>
      </c>
      <c r="M38" s="119">
        <v>1.017293997965412E-3</v>
      </c>
      <c r="N38" s="119">
        <v>0.14954221770091555</v>
      </c>
      <c r="O38" s="119">
        <v>0.18887758562224483</v>
      </c>
      <c r="P38" s="119">
        <v>0.16954899966090201</v>
      </c>
      <c r="Q38" s="119">
        <v>0.13021363173957273</v>
      </c>
      <c r="R38" s="119">
        <v>0.12478806375042387</v>
      </c>
      <c r="S38" s="119">
        <v>0.23601220752797558</v>
      </c>
      <c r="T38" s="114"/>
    </row>
    <row r="39" spans="1:20" ht="15.75" thickBot="1" x14ac:dyDescent="0.3">
      <c r="A39" s="120" t="s">
        <v>106</v>
      </c>
      <c r="B39" s="121">
        <v>148</v>
      </c>
      <c r="C39" s="121">
        <v>2245</v>
      </c>
      <c r="D39" s="121">
        <v>4196</v>
      </c>
      <c r="E39" s="121">
        <v>2536</v>
      </c>
      <c r="F39" s="121">
        <v>2826</v>
      </c>
      <c r="G39" s="121">
        <v>2917</v>
      </c>
      <c r="H39" s="121">
        <v>4865</v>
      </c>
      <c r="I39" s="122">
        <v>19733</v>
      </c>
      <c r="J39" s="112"/>
      <c r="L39" s="120" t="s">
        <v>106</v>
      </c>
      <c r="M39" s="123">
        <v>7.5001266913292458E-3</v>
      </c>
      <c r="N39" s="123">
        <v>0.11376881366239294</v>
      </c>
      <c r="O39" s="123">
        <v>0.21263872700552375</v>
      </c>
      <c r="P39" s="123">
        <v>0.12851568438656058</v>
      </c>
      <c r="Q39" s="123">
        <v>0.14321187857903006</v>
      </c>
      <c r="R39" s="123">
        <v>0.14782344296356356</v>
      </c>
      <c r="S39" s="123">
        <v>0.24654132671159987</v>
      </c>
      <c r="T39" s="114"/>
    </row>
    <row r="40" spans="1:20" ht="15.75" thickBot="1" x14ac:dyDescent="0.3">
      <c r="A40" s="124" t="s">
        <v>132</v>
      </c>
      <c r="B40" s="125">
        <v>907</v>
      </c>
      <c r="C40" s="125">
        <v>26020</v>
      </c>
      <c r="D40" s="125">
        <v>70904</v>
      </c>
      <c r="E40" s="125">
        <v>51764</v>
      </c>
      <c r="F40" s="125">
        <v>46249</v>
      </c>
      <c r="G40" s="125">
        <v>44658</v>
      </c>
      <c r="H40" s="125">
        <v>97750</v>
      </c>
      <c r="I40" s="125">
        <v>338252</v>
      </c>
      <c r="J40" s="126"/>
      <c r="L40" s="127" t="s">
        <v>107</v>
      </c>
      <c r="M40" s="128">
        <v>2.6814327779288816E-3</v>
      </c>
      <c r="N40" s="128">
        <v>7.6924896231212236E-2</v>
      </c>
      <c r="O40" s="128">
        <v>0.2096188640421934</v>
      </c>
      <c r="P40" s="128">
        <v>0.15303383276373828</v>
      </c>
      <c r="Q40" s="128">
        <v>0.13672942066861393</v>
      </c>
      <c r="R40" s="128">
        <v>0.13202582689828884</v>
      </c>
      <c r="S40" s="128">
        <v>0.28898572661802441</v>
      </c>
      <c r="T40" s="114"/>
    </row>
    <row r="41" spans="1:20" x14ac:dyDescent="0.25">
      <c r="A41" s="252" t="s">
        <v>300</v>
      </c>
      <c r="B41" s="252"/>
      <c r="C41" s="252"/>
      <c r="D41" s="252"/>
      <c r="E41" s="252"/>
      <c r="F41" s="252"/>
      <c r="G41" s="252"/>
      <c r="L41" s="252" t="s">
        <v>300</v>
      </c>
      <c r="M41" s="252"/>
      <c r="N41" s="252"/>
      <c r="O41" s="252"/>
      <c r="P41" s="252"/>
      <c r="Q41" s="252"/>
      <c r="R41" s="252"/>
    </row>
    <row r="42" spans="1:20" x14ac:dyDescent="0.25">
      <c r="A42" s="180"/>
      <c r="B42" s="180"/>
      <c r="C42" s="180"/>
      <c r="D42" s="180"/>
      <c r="E42" s="180"/>
      <c r="F42" s="180"/>
      <c r="G42" s="180"/>
      <c r="L42" s="180"/>
      <c r="M42" s="180"/>
      <c r="N42" s="180"/>
      <c r="O42" s="180"/>
      <c r="P42" s="180"/>
      <c r="Q42" s="180"/>
      <c r="R42" s="180"/>
    </row>
    <row r="43" spans="1:20" ht="15.75" x14ac:dyDescent="0.25">
      <c r="L43" s="105"/>
    </row>
    <row r="44" spans="1:20" ht="15.75" x14ac:dyDescent="0.25">
      <c r="L44" s="105"/>
    </row>
    <row r="45" spans="1:20" ht="53.25" customHeight="1" x14ac:dyDescent="0.25">
      <c r="A45" s="106" t="s">
        <v>216</v>
      </c>
      <c r="B45" s="107" t="s">
        <v>240</v>
      </c>
      <c r="C45" s="107" t="s">
        <v>241</v>
      </c>
      <c r="D45" s="107" t="s">
        <v>242</v>
      </c>
      <c r="E45" s="107" t="s">
        <v>243</v>
      </c>
      <c r="F45" s="107" t="s">
        <v>244</v>
      </c>
      <c r="G45" s="107" t="s">
        <v>245</v>
      </c>
      <c r="H45" s="107" t="s">
        <v>246</v>
      </c>
      <c r="I45" s="107" t="s">
        <v>132</v>
      </c>
      <c r="L45" s="129" t="s">
        <v>216</v>
      </c>
      <c r="M45" s="107" t="s">
        <v>240</v>
      </c>
      <c r="N45" s="107" t="s">
        <v>241</v>
      </c>
      <c r="O45" s="107" t="s">
        <v>242</v>
      </c>
      <c r="P45" s="107" t="s">
        <v>243</v>
      </c>
      <c r="Q45" s="107" t="s">
        <v>244</v>
      </c>
      <c r="R45" s="107" t="s">
        <v>245</v>
      </c>
      <c r="S45" s="107" t="s">
        <v>246</v>
      </c>
    </row>
    <row r="46" spans="1:20" x14ac:dyDescent="0.25">
      <c r="A46" s="130" t="s">
        <v>217</v>
      </c>
      <c r="B46" s="131">
        <v>153</v>
      </c>
      <c r="C46" s="131">
        <v>9064</v>
      </c>
      <c r="D46" s="131">
        <v>23159</v>
      </c>
      <c r="E46" s="131">
        <v>15009</v>
      </c>
      <c r="F46" s="131">
        <v>17160</v>
      </c>
      <c r="G46" s="131">
        <v>19296</v>
      </c>
      <c r="H46" s="131">
        <v>32839</v>
      </c>
      <c r="I46" s="131">
        <v>116680</v>
      </c>
      <c r="L46" s="132" t="s">
        <v>217</v>
      </c>
      <c r="M46" s="133">
        <v>1.3112787110044566E-3</v>
      </c>
      <c r="N46" s="133">
        <v>7.7682550565649641E-2</v>
      </c>
      <c r="O46" s="133">
        <v>0.19848303051079877</v>
      </c>
      <c r="P46" s="133">
        <v>0.12863387041480973</v>
      </c>
      <c r="Q46" s="133">
        <v>0.14706890641069592</v>
      </c>
      <c r="R46" s="133">
        <v>0.16537538567020912</v>
      </c>
      <c r="S46" s="133">
        <v>0.28144497771683236</v>
      </c>
    </row>
    <row r="47" spans="1:20" x14ac:dyDescent="0.25">
      <c r="A47" s="130" t="s">
        <v>218</v>
      </c>
      <c r="B47" s="131">
        <v>491</v>
      </c>
      <c r="C47" s="131">
        <v>9812</v>
      </c>
      <c r="D47" s="131">
        <v>32447</v>
      </c>
      <c r="E47" s="131">
        <v>14434</v>
      </c>
      <c r="F47" s="131">
        <v>17736</v>
      </c>
      <c r="G47" s="131">
        <v>17171</v>
      </c>
      <c r="H47" s="131">
        <v>46021</v>
      </c>
      <c r="I47" s="131">
        <v>138112</v>
      </c>
      <c r="L47" s="134" t="s">
        <v>218</v>
      </c>
      <c r="M47" s="135">
        <v>3.5550857275254864E-3</v>
      </c>
      <c r="N47" s="135">
        <v>7.1043790546802599E-2</v>
      </c>
      <c r="O47" s="135">
        <v>0.23493251853568117</v>
      </c>
      <c r="P47" s="135">
        <v>0.10450938368860056</v>
      </c>
      <c r="Q47" s="135">
        <v>0.12841751621872105</v>
      </c>
      <c r="R47" s="135">
        <v>0.12432663345690455</v>
      </c>
      <c r="S47" s="135">
        <v>0.3332150718257646</v>
      </c>
    </row>
    <row r="48" spans="1:20" x14ac:dyDescent="0.25">
      <c r="A48" s="130" t="s">
        <v>219</v>
      </c>
      <c r="B48" s="131">
        <v>148</v>
      </c>
      <c r="C48" s="131">
        <v>3462</v>
      </c>
      <c r="D48" s="131">
        <v>7282</v>
      </c>
      <c r="E48" s="131">
        <v>15159</v>
      </c>
      <c r="F48" s="131">
        <v>6855</v>
      </c>
      <c r="G48" s="131">
        <v>3802</v>
      </c>
      <c r="H48" s="131">
        <v>11279</v>
      </c>
      <c r="I48" s="131">
        <v>47987</v>
      </c>
      <c r="L48" s="134" t="s">
        <v>219</v>
      </c>
      <c r="M48" s="136">
        <v>3.0841686290036885E-3</v>
      </c>
      <c r="N48" s="136">
        <v>7.2144539146018719E-2</v>
      </c>
      <c r="O48" s="136">
        <v>0.15174943213787068</v>
      </c>
      <c r="P48" s="136">
        <v>0.31589805572342511</v>
      </c>
      <c r="Q48" s="136">
        <v>0.14285118886365059</v>
      </c>
      <c r="R48" s="136">
        <v>7.9229791401838001E-2</v>
      </c>
      <c r="S48" s="136">
        <v>0.23504282409819327</v>
      </c>
    </row>
    <row r="49" spans="1:19" ht="15.75" thickBot="1" x14ac:dyDescent="0.3">
      <c r="A49" s="137" t="s">
        <v>220</v>
      </c>
      <c r="B49" s="138">
        <v>115</v>
      </c>
      <c r="C49" s="138">
        <v>3682</v>
      </c>
      <c r="D49" s="138">
        <v>8016</v>
      </c>
      <c r="E49" s="138">
        <v>7162</v>
      </c>
      <c r="F49" s="138">
        <v>4498</v>
      </c>
      <c r="G49" s="138">
        <v>4389</v>
      </c>
      <c r="H49" s="138">
        <v>7611</v>
      </c>
      <c r="I49" s="138">
        <v>35473</v>
      </c>
      <c r="L49" s="139" t="s">
        <v>220</v>
      </c>
      <c r="M49" s="140">
        <v>3.241902291883968E-3</v>
      </c>
      <c r="N49" s="140">
        <v>0.10379725424971105</v>
      </c>
      <c r="O49" s="140">
        <v>0.22597468497166859</v>
      </c>
      <c r="P49" s="140">
        <v>0.20190003664759112</v>
      </c>
      <c r="Q49" s="140">
        <v>0.12680066529473119</v>
      </c>
      <c r="R49" s="140">
        <v>0.12372790573111944</v>
      </c>
      <c r="S49" s="140">
        <v>0.21455755081329461</v>
      </c>
    </row>
    <row r="50" spans="1:19" ht="15.75" thickBot="1" x14ac:dyDescent="0.3">
      <c r="A50" s="141" t="s">
        <v>132</v>
      </c>
      <c r="B50" s="142">
        <v>907</v>
      </c>
      <c r="C50" s="142">
        <v>26020</v>
      </c>
      <c r="D50" s="142">
        <v>70904</v>
      </c>
      <c r="E50" s="142">
        <v>51764</v>
      </c>
      <c r="F50" s="142">
        <v>46249</v>
      </c>
      <c r="G50" s="142">
        <v>44658</v>
      </c>
      <c r="H50" s="142">
        <v>97750</v>
      </c>
      <c r="I50" s="142">
        <v>338252</v>
      </c>
      <c r="L50" s="143" t="s">
        <v>132</v>
      </c>
      <c r="M50" s="144">
        <v>2.6814327779288816E-3</v>
      </c>
      <c r="N50" s="144">
        <v>7.6924896231212236E-2</v>
      </c>
      <c r="O50" s="144">
        <v>0.2096188640421934</v>
      </c>
      <c r="P50" s="144">
        <v>0.15303383276373828</v>
      </c>
      <c r="Q50" s="144">
        <v>0.13672942066861393</v>
      </c>
      <c r="R50" s="144">
        <v>0.13202582689828884</v>
      </c>
      <c r="S50" s="144">
        <v>0.28898572661802441</v>
      </c>
    </row>
    <row r="51" spans="1:19" x14ac:dyDescent="0.25">
      <c r="A51" s="252" t="s">
        <v>300</v>
      </c>
      <c r="B51" s="252"/>
      <c r="C51" s="252"/>
      <c r="D51" s="252"/>
      <c r="E51" s="252"/>
      <c r="F51" s="252"/>
      <c r="G51" s="252"/>
      <c r="H51" s="130"/>
      <c r="I51" s="130"/>
      <c r="L51" s="252" t="s">
        <v>300</v>
      </c>
      <c r="M51" s="252"/>
      <c r="N51" s="252"/>
      <c r="O51" s="252"/>
      <c r="P51" s="252"/>
      <c r="Q51" s="252"/>
      <c r="R51" s="252"/>
    </row>
    <row r="54" spans="1:19" ht="15.75" x14ac:dyDescent="0.25">
      <c r="G54" s="187" t="s">
        <v>301</v>
      </c>
      <c r="I54" s="187"/>
      <c r="J54" s="187"/>
      <c r="K54" s="187"/>
      <c r="L54" s="187"/>
      <c r="M54" s="187"/>
      <c r="N54" s="187"/>
    </row>
    <row r="81" spans="7:19" x14ac:dyDescent="0.25">
      <c r="M81" s="254"/>
      <c r="N81" s="254"/>
      <c r="O81" s="254"/>
      <c r="P81" s="254"/>
      <c r="Q81" s="254"/>
      <c r="R81" s="254"/>
      <c r="S81" s="254"/>
    </row>
    <row r="82" spans="7:19" x14ac:dyDescent="0.25">
      <c r="G82" s="252" t="s">
        <v>300</v>
      </c>
      <c r="H82" s="252"/>
      <c r="I82" s="252"/>
      <c r="J82" s="252"/>
      <c r="K82" s="252"/>
      <c r="L82" s="252"/>
      <c r="M82" s="252"/>
    </row>
  </sheetData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1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0">
      <colorScale>
        <cfvo type="min"/>
        <cfvo type="max"/>
        <color rgb="FFFFEF9C"/>
        <color rgb="FF63BE7B"/>
      </colorScale>
    </cfRule>
  </conditionalFormatting>
  <conditionalFormatting sqref="M40:T40">
    <cfRule type="colorScale" priority="9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8">
      <colorScale>
        <cfvo type="min"/>
        <cfvo type="max"/>
        <color rgb="FFFFEF9C"/>
        <color rgb="FF63BE7B"/>
      </colorScale>
    </cfRule>
  </conditionalFormatting>
  <conditionalFormatting sqref="B10:H10">
    <cfRule type="colorScale" priority="7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6">
      <colorScale>
        <cfvo type="min"/>
        <cfvo type="max"/>
        <color rgb="FFFFEF9C"/>
        <color rgb="FF63BE7B"/>
      </colorScale>
    </cfRule>
  </conditionalFormatting>
  <conditionalFormatting sqref="M46:S46">
    <cfRule type="colorScale" priority="5">
      <colorScale>
        <cfvo type="min"/>
        <cfvo type="max"/>
        <color rgb="FFFFEF9C"/>
        <color rgb="FF63BE7B"/>
      </colorScale>
    </cfRule>
  </conditionalFormatting>
  <conditionalFormatting sqref="M47:S49">
    <cfRule type="colorScale" priority="4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2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M44"/>
  <sheetViews>
    <sheetView topLeftCell="A4" workbookViewId="0">
      <selection activeCell="H16" sqref="H16"/>
    </sheetView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1" bestFit="1" customWidth="1"/>
    <col min="8" max="16384" width="11.42578125" style="1"/>
  </cols>
  <sheetData>
    <row r="1" spans="1:12" x14ac:dyDescent="0.25">
      <c r="A1" s="2" t="s">
        <v>28</v>
      </c>
    </row>
    <row r="3" spans="1:12" ht="18.75" x14ac:dyDescent="0.3">
      <c r="A3" s="31" t="str">
        <f>Índex!A45</f>
        <v>ANÀLISI SEGONS 7 SECTORS PRODUCTIUS</v>
      </c>
    </row>
    <row r="5" spans="1:12" x14ac:dyDescent="0.25">
      <c r="A5" s="32" t="str">
        <f>Índex!A50</f>
        <v>G7S2</v>
      </c>
      <c r="C5" s="32" t="str">
        <f>Índex!A7</f>
        <v>2n trimestre 2022</v>
      </c>
    </row>
    <row r="6" spans="1:12" ht="15.75" thickBot="1" x14ac:dyDescent="0.3">
      <c r="A6" s="33" t="str">
        <f>Índex!B50</f>
        <v>Llocs de treball segons sexe.</v>
      </c>
      <c r="B6" s="33"/>
      <c r="C6" s="33"/>
      <c r="D6" s="33"/>
      <c r="E6" s="33"/>
      <c r="F6" s="33"/>
    </row>
    <row r="7" spans="1:12" ht="15.75" x14ac:dyDescent="0.25">
      <c r="A7" s="255"/>
      <c r="B7" s="255"/>
      <c r="C7" s="255"/>
      <c r="D7" s="255"/>
      <c r="E7" s="255"/>
      <c r="F7" s="255"/>
      <c r="J7" s="179"/>
      <c r="K7" s="179"/>
      <c r="L7" s="179"/>
    </row>
    <row r="8" spans="1:12" ht="15.75" x14ac:dyDescent="0.25">
      <c r="A8" s="253" t="s">
        <v>307</v>
      </c>
      <c r="B8" s="253"/>
      <c r="C8" s="253"/>
      <c r="D8" s="253"/>
      <c r="E8" s="253"/>
      <c r="F8" s="253"/>
      <c r="G8" s="190"/>
      <c r="H8" s="190"/>
      <c r="I8" s="190"/>
      <c r="J8" s="191"/>
      <c r="K8" s="191"/>
      <c r="L8" s="149"/>
    </row>
    <row r="9" spans="1:12" x14ac:dyDescent="0.25">
      <c r="A9" s="199"/>
      <c r="B9" s="200" t="s">
        <v>29</v>
      </c>
      <c r="C9" s="201" t="s">
        <v>233</v>
      </c>
      <c r="D9" s="201" t="s">
        <v>32</v>
      </c>
      <c r="G9" s="191"/>
      <c r="H9" s="191"/>
      <c r="I9" s="191"/>
      <c r="J9" s="191"/>
      <c r="K9" s="191"/>
      <c r="L9" s="149"/>
    </row>
    <row r="10" spans="1:12" x14ac:dyDescent="0.25">
      <c r="A10" s="202" t="s">
        <v>240</v>
      </c>
      <c r="B10" s="203">
        <v>0.24285714285714285</v>
      </c>
      <c r="C10" s="203">
        <v>0.24305555555555555</v>
      </c>
      <c r="D10" s="203">
        <v>0.25160565189466921</v>
      </c>
      <c r="G10" s="192"/>
      <c r="H10" s="193"/>
      <c r="I10" s="193"/>
      <c r="J10" s="191"/>
      <c r="K10" s="191"/>
      <c r="L10" s="149"/>
    </row>
    <row r="11" spans="1:12" x14ac:dyDescent="0.25">
      <c r="A11" s="204" t="s">
        <v>241</v>
      </c>
      <c r="B11" s="205">
        <v>0.11990445032975022</v>
      </c>
      <c r="C11" s="205">
        <v>0.1469278577609944</v>
      </c>
      <c r="D11" s="205">
        <v>0.13853627448430145</v>
      </c>
      <c r="G11" s="194"/>
      <c r="H11" s="195"/>
      <c r="I11" s="196"/>
      <c r="J11" s="191"/>
      <c r="K11" s="191"/>
      <c r="L11" s="149"/>
    </row>
    <row r="12" spans="1:12" x14ac:dyDescent="0.25">
      <c r="A12" s="204" t="s">
        <v>242</v>
      </c>
      <c r="B12" s="205">
        <v>0.47374943479644299</v>
      </c>
      <c r="C12" s="205">
        <v>0.51239260347290694</v>
      </c>
      <c r="D12" s="205">
        <v>0.51171671235194249</v>
      </c>
      <c r="G12" s="197"/>
      <c r="H12" s="195"/>
      <c r="I12" s="196"/>
      <c r="J12" s="191"/>
      <c r="K12" s="191"/>
      <c r="L12" s="149"/>
    </row>
    <row r="13" spans="1:12" x14ac:dyDescent="0.25">
      <c r="A13" s="204" t="s">
        <v>243</v>
      </c>
      <c r="B13" s="205">
        <v>0.32076155208501045</v>
      </c>
      <c r="C13" s="205">
        <v>0.33005008985584827</v>
      </c>
      <c r="D13" s="205">
        <v>0.32116282893594156</v>
      </c>
      <c r="G13" s="197"/>
      <c r="H13" s="195"/>
      <c r="I13" s="196"/>
      <c r="J13" s="191"/>
      <c r="K13" s="191"/>
      <c r="L13" s="149"/>
    </row>
    <row r="14" spans="1:12" x14ac:dyDescent="0.25">
      <c r="A14" s="204" t="s">
        <v>244</v>
      </c>
      <c r="B14" s="205">
        <v>0.69101662030435496</v>
      </c>
      <c r="C14" s="205">
        <v>0.66936536155556114</v>
      </c>
      <c r="D14" s="205">
        <v>0.67368018476079228</v>
      </c>
      <c r="G14" s="197"/>
      <c r="H14" s="195"/>
      <c r="I14" s="196"/>
      <c r="J14" s="191"/>
      <c r="K14" s="191"/>
      <c r="L14" s="149"/>
    </row>
    <row r="15" spans="1:12" x14ac:dyDescent="0.25">
      <c r="A15" s="204" t="s">
        <v>245</v>
      </c>
      <c r="B15" s="205">
        <v>0.50515888087099636</v>
      </c>
      <c r="C15" s="205">
        <v>0.4846723317260534</v>
      </c>
      <c r="D15" s="205">
        <v>0.50787991066896765</v>
      </c>
      <c r="G15" s="197"/>
      <c r="H15" s="195"/>
      <c r="I15" s="196"/>
      <c r="J15" s="191"/>
      <c r="K15" s="191"/>
      <c r="L15" s="149"/>
    </row>
    <row r="16" spans="1:12" ht="15.75" thickBot="1" x14ac:dyDescent="0.3">
      <c r="A16" s="206" t="s">
        <v>302</v>
      </c>
      <c r="B16" s="207">
        <v>0.41038120354830976</v>
      </c>
      <c r="C16" s="207">
        <v>0.45547829597069334</v>
      </c>
      <c r="D16" s="207">
        <v>0.45155808727211544</v>
      </c>
      <c r="G16" s="197"/>
      <c r="H16" s="195"/>
      <c r="I16" s="196"/>
      <c r="J16" s="191"/>
      <c r="K16" s="191"/>
      <c r="L16" s="149"/>
    </row>
    <row r="17" spans="1:13" ht="15.75" thickBot="1" x14ac:dyDescent="0.3">
      <c r="A17" s="208" t="s">
        <v>132</v>
      </c>
      <c r="B17" s="209">
        <v>0.4407370326829762</v>
      </c>
      <c r="C17" s="209">
        <v>0.49437708453937584</v>
      </c>
      <c r="D17" s="209">
        <v>0.4832664619460742</v>
      </c>
      <c r="G17" s="197"/>
      <c r="H17" s="195"/>
      <c r="I17" s="196"/>
      <c r="J17" s="198"/>
      <c r="K17" s="198"/>
      <c r="L17" s="188"/>
      <c r="M17" s="188"/>
    </row>
    <row r="18" spans="1:13" x14ac:dyDescent="0.25">
      <c r="A18" s="188" t="s">
        <v>303</v>
      </c>
      <c r="G18" s="198"/>
      <c r="H18" s="198"/>
      <c r="I18" s="198"/>
      <c r="J18" s="30"/>
      <c r="K18" s="30"/>
    </row>
    <row r="19" spans="1:13" x14ac:dyDescent="0.25">
      <c r="A19" s="189" t="s">
        <v>225</v>
      </c>
      <c r="B19" s="104"/>
      <c r="C19" s="104"/>
      <c r="D19" s="104"/>
      <c r="G19" s="30"/>
      <c r="H19" s="30"/>
      <c r="I19" s="30"/>
      <c r="J19" s="30"/>
      <c r="K19" s="30"/>
    </row>
    <row r="20" spans="1:13" x14ac:dyDescent="0.25">
      <c r="B20" s="87"/>
      <c r="C20" s="87"/>
      <c r="D20" s="87"/>
      <c r="E20" s="104"/>
      <c r="F20" s="104"/>
    </row>
    <row r="21" spans="1:13" ht="15.75" x14ac:dyDescent="0.25">
      <c r="A21" s="253" t="s">
        <v>304</v>
      </c>
      <c r="B21" s="253"/>
      <c r="C21" s="253"/>
      <c r="D21" s="253"/>
      <c r="E21" s="253"/>
      <c r="F21" s="253"/>
    </row>
    <row r="44" spans="1:1" x14ac:dyDescent="0.25">
      <c r="A44" s="188" t="s">
        <v>303</v>
      </c>
    </row>
  </sheetData>
  <mergeCells count="3">
    <mergeCell ref="A7:F7"/>
    <mergeCell ref="A21:F21"/>
    <mergeCell ref="A8:F8"/>
  </mergeCells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conditionalFormatting sqref="I11:I17">
    <cfRule type="dataBar" priority="4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{7B24B6AE-0086-44B5-BEB5-BF0E7642DEE5}</x14:id>
        </ext>
      </extLst>
    </cfRule>
  </conditionalFormatting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  <x14:conditionalFormatting xmlns:xm="http://schemas.microsoft.com/office/excel/2006/main">
          <x14:cfRule type="dataBar" id="{7B24B6AE-0086-44B5-BEB5-BF0E7642DEE5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I11:I17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</row>
    <row r="3" spans="1:6" ht="18.75" x14ac:dyDescent="0.3">
      <c r="A3" s="31" t="str">
        <f>Índex!A45</f>
        <v>ANÀLISI SEGONS 7 SECTORS PRODUCTIUS</v>
      </c>
    </row>
    <row r="5" spans="1:6" x14ac:dyDescent="0.25">
      <c r="A5" s="32" t="str">
        <f>Índex!A51</f>
        <v>T7S3</v>
      </c>
      <c r="C5" s="32" t="str">
        <f>Índex!A7</f>
        <v>2n trimestre 2022</v>
      </c>
    </row>
    <row r="6" spans="1:6" ht="15.75" thickBot="1" x14ac:dyDescent="0.3">
      <c r="A6" s="33" t="str">
        <f>Índex!B51</f>
        <v>Diferencial segons sexe de les activitats econòmiques.</v>
      </c>
      <c r="B6" s="33"/>
      <c r="C6" s="33"/>
      <c r="D6" s="33"/>
      <c r="E6" s="33"/>
      <c r="F6" s="33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210"/>
      <c r="B8" s="211" t="s">
        <v>56</v>
      </c>
      <c r="C8" s="211" t="s">
        <v>258</v>
      </c>
      <c r="D8" s="149"/>
      <c r="E8" s="149"/>
      <c r="F8" s="149"/>
    </row>
    <row r="9" spans="1:6" x14ac:dyDescent="0.25">
      <c r="A9" s="212" t="s">
        <v>240</v>
      </c>
      <c r="B9" s="213">
        <v>-0.67924528301886788</v>
      </c>
      <c r="C9" s="214">
        <v>-108</v>
      </c>
      <c r="D9" s="149"/>
      <c r="E9" s="149"/>
      <c r="F9" s="149"/>
    </row>
    <row r="10" spans="1:6" x14ac:dyDescent="0.25">
      <c r="A10" s="215" t="s">
        <v>241</v>
      </c>
      <c r="B10" s="216">
        <v>-0.86375973566202502</v>
      </c>
      <c r="C10" s="217">
        <v>-14639</v>
      </c>
      <c r="D10" s="149"/>
      <c r="E10" s="149"/>
      <c r="F10" s="149"/>
    </row>
    <row r="11" spans="1:6" x14ac:dyDescent="0.25">
      <c r="A11" s="215" t="s">
        <v>242</v>
      </c>
      <c r="B11" s="216">
        <v>-9.9764511201629325E-2</v>
      </c>
      <c r="C11" s="217">
        <v>-3135</v>
      </c>
      <c r="D11" s="149"/>
      <c r="E11" s="149"/>
      <c r="F11" s="149"/>
    </row>
    <row r="12" spans="1:6" x14ac:dyDescent="0.25">
      <c r="A12" s="215" t="s">
        <v>243</v>
      </c>
      <c r="B12" s="216">
        <v>-0.52776296296296299</v>
      </c>
      <c r="C12" s="217">
        <v>-17812</v>
      </c>
      <c r="D12" s="149"/>
      <c r="E12" s="149"/>
      <c r="F12" s="149"/>
    </row>
    <row r="13" spans="1:6" x14ac:dyDescent="0.25">
      <c r="A13" s="215" t="s">
        <v>244</v>
      </c>
      <c r="B13" s="216">
        <v>1.2364200332879407</v>
      </c>
      <c r="C13" s="217">
        <v>16343</v>
      </c>
      <c r="D13" s="149"/>
      <c r="E13" s="149"/>
      <c r="F13" s="149"/>
    </row>
    <row r="14" spans="1:6" x14ac:dyDescent="0.25">
      <c r="A14" s="215" t="s">
        <v>245</v>
      </c>
      <c r="B14" s="216">
        <v>2.0850655580428527E-2</v>
      </c>
      <c r="C14" s="217">
        <v>326</v>
      </c>
      <c r="D14" s="149"/>
      <c r="E14" s="149"/>
      <c r="F14" s="149"/>
    </row>
    <row r="15" spans="1:6" ht="15.75" thickBot="1" x14ac:dyDescent="0.3">
      <c r="A15" s="218" t="s">
        <v>302</v>
      </c>
      <c r="B15" s="219">
        <v>-0.30398893994226001</v>
      </c>
      <c r="C15" s="220">
        <v>-14952</v>
      </c>
      <c r="D15" s="149"/>
      <c r="E15" s="149"/>
      <c r="F15" s="149"/>
    </row>
    <row r="16" spans="1:6" x14ac:dyDescent="0.25">
      <c r="A16" s="188" t="s">
        <v>303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F34"/>
  <sheetViews>
    <sheetView workbookViewId="0">
      <selection activeCell="A6" sqref="A1:XFD6"/>
    </sheetView>
  </sheetViews>
  <sheetFormatPr baseColWidth="10" defaultRowHeight="15" x14ac:dyDescent="0.25"/>
  <cols>
    <col min="1" max="1" width="31.7109375" style="1" customWidth="1"/>
    <col min="2" max="2" width="16.7109375" style="1" customWidth="1"/>
    <col min="3" max="3" width="16.28515625" style="1" customWidth="1"/>
    <col min="4" max="9" width="16.85546875" style="1" customWidth="1"/>
    <col min="10" max="12" width="11.42578125" style="1"/>
    <col min="13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1" t="str">
        <f>Índex!A53</f>
        <v xml:space="preserve"> ÚS DE TECNOLOGIA i CONEIXEMENT</v>
      </c>
    </row>
    <row r="5" spans="1:6" x14ac:dyDescent="0.25">
      <c r="A5" s="32" t="str">
        <f>Índex!A55</f>
        <v>TTC1</v>
      </c>
      <c r="C5" s="32" t="str">
        <f>Índex!A7</f>
        <v>2n trimestre 2022</v>
      </c>
    </row>
    <row r="6" spans="1:6" ht="15.75" thickBot="1" x14ac:dyDescent="0.3">
      <c r="A6" s="33" t="str">
        <f>Índex!B55</f>
        <v>Llocs de treball segons ús de tecnologia i coneixement. Baix Llobregat i àmbits territorials.</v>
      </c>
      <c r="B6" s="33"/>
      <c r="C6" s="33"/>
      <c r="D6" s="33"/>
      <c r="E6" s="33"/>
      <c r="F6" s="33"/>
    </row>
    <row r="9" spans="1:6" x14ac:dyDescent="0.25">
      <c r="A9" s="274"/>
      <c r="B9" s="146" t="s">
        <v>229</v>
      </c>
      <c r="C9" s="145" t="s">
        <v>254</v>
      </c>
    </row>
    <row r="10" spans="1:6" ht="45" x14ac:dyDescent="0.25">
      <c r="A10" s="275"/>
      <c r="B10" s="272" t="s">
        <v>253</v>
      </c>
      <c r="C10" s="221" t="s">
        <v>252</v>
      </c>
    </row>
    <row r="11" spans="1:6" x14ac:dyDescent="0.25">
      <c r="A11" s="273" t="s">
        <v>29</v>
      </c>
      <c r="B11" s="223">
        <f ca="1">+SUMIF(I:I,B$11,M:M)/SUMIF(J:J,"Indústria",M:M)</f>
        <v>0.38328246529487053</v>
      </c>
      <c r="C11" s="223">
        <f ca="1">+SUMIF(I:I,C$11,M:M)/SUMIF(J:J,"Serveis",M:M)</f>
        <v>0.41410784497285152</v>
      </c>
    </row>
    <row r="12" spans="1:6" x14ac:dyDescent="0.25">
      <c r="A12" s="222" t="s">
        <v>31</v>
      </c>
      <c r="B12" s="223">
        <f ca="1">+SUMIF(I:I,B$11,N:N)/SUMIF(J:J,"Indústria",N:N)</f>
        <v>0.41292741110984893</v>
      </c>
      <c r="C12" s="223">
        <f ca="1">+SUMIF(I:I,C$11,N:N)/SUMIF(J:J,"Serveis",N:N)</f>
        <v>0.52660006375594703</v>
      </c>
    </row>
    <row r="13" spans="1:6" x14ac:dyDescent="0.25">
      <c r="A13" s="276" t="s">
        <v>32</v>
      </c>
      <c r="B13" s="277">
        <f ca="1">+SUMIF(I:I,B$11,O:O)/SUMIF(J:J,"Indústria",O:O)</f>
        <v>0.32850108807948475</v>
      </c>
      <c r="C13" s="277">
        <f ca="1">+SUMIF(I:I,C$11,O:O)/SUMIF(J:J,"Serveis",O:O)</f>
        <v>0.50677574309750706</v>
      </c>
    </row>
    <row r="14" spans="1:6" x14ac:dyDescent="0.25">
      <c r="A14" s="271" t="s">
        <v>319</v>
      </c>
    </row>
    <row r="19" spans="1:1" ht="15.75" x14ac:dyDescent="0.25">
      <c r="A19" s="7" t="s">
        <v>320</v>
      </c>
    </row>
    <row r="34" spans="1:1" x14ac:dyDescent="0.25">
      <c r="A34" s="271" t="s">
        <v>319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tabSelected="1" topLeftCell="A7" workbookViewId="0">
      <selection activeCell="A8" sqref="A8:C39"/>
    </sheetView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</row>
    <row r="3" spans="1:6" ht="18.75" x14ac:dyDescent="0.3">
      <c r="A3" s="31" t="str">
        <f>Índex!A53</f>
        <v xml:space="preserve"> ÚS DE TECNOLOGIA i CONEIXEMENT</v>
      </c>
    </row>
    <row r="5" spans="1:6" x14ac:dyDescent="0.25">
      <c r="A5" s="32" t="str">
        <f>Índex!A56</f>
        <v>TTC2</v>
      </c>
      <c r="C5" s="32" t="str">
        <f>Índex!A7</f>
        <v>2n trimestre 2022</v>
      </c>
    </row>
    <row r="6" spans="1:6" ht="15.75" thickBot="1" x14ac:dyDescent="0.3">
      <c r="A6" s="33" t="str">
        <f>Índex!B56</f>
        <v>Llocs de treball segons ús de tecnologia i coneixement. Dades municipals.</v>
      </c>
      <c r="B6" s="33"/>
      <c r="C6" s="33"/>
      <c r="D6" s="33"/>
      <c r="E6" s="33"/>
      <c r="F6" s="33"/>
    </row>
    <row r="8" spans="1:6" x14ac:dyDescent="0.25">
      <c r="A8" s="278"/>
      <c r="B8" s="145" t="s">
        <v>229</v>
      </c>
      <c r="C8" s="145" t="s">
        <v>254</v>
      </c>
      <c r="D8" s="85"/>
    </row>
    <row r="9" spans="1:6" ht="42.75" customHeight="1" x14ac:dyDescent="0.25">
      <c r="A9" s="279"/>
      <c r="B9" s="221" t="s">
        <v>253</v>
      </c>
      <c r="C9" s="221" t="s">
        <v>252</v>
      </c>
      <c r="D9" s="108"/>
    </row>
    <row r="10" spans="1:6" x14ac:dyDescent="0.25">
      <c r="A10" s="280" t="s">
        <v>77</v>
      </c>
      <c r="B10" s="281">
        <v>0.59830007390982998</v>
      </c>
      <c r="C10" s="281">
        <v>0.17070289427052571</v>
      </c>
      <c r="D10" s="114"/>
    </row>
    <row r="11" spans="1:6" x14ac:dyDescent="0.25">
      <c r="A11" s="282" t="s">
        <v>78</v>
      </c>
      <c r="B11" s="283">
        <v>4.3795620437956206E-2</v>
      </c>
      <c r="C11" s="283">
        <v>0.34504792332268369</v>
      </c>
      <c r="D11" s="114"/>
    </row>
    <row r="12" spans="1:6" x14ac:dyDescent="0.25">
      <c r="A12" s="282" t="s">
        <v>79</v>
      </c>
      <c r="B12" s="283">
        <v>0.36878216123499141</v>
      </c>
      <c r="C12" s="283">
        <v>0.31613253666485608</v>
      </c>
      <c r="D12" s="114"/>
    </row>
    <row r="13" spans="1:6" x14ac:dyDescent="0.25">
      <c r="A13" s="282" t="s">
        <v>80</v>
      </c>
      <c r="B13" s="283">
        <v>0.22592592592592592</v>
      </c>
      <c r="C13" s="283">
        <v>0.37184873949579833</v>
      </c>
      <c r="D13" s="114"/>
    </row>
    <row r="14" spans="1:6" x14ac:dyDescent="0.25">
      <c r="A14" s="282" t="s">
        <v>81</v>
      </c>
      <c r="B14" s="283">
        <v>0.6357868020304569</v>
      </c>
      <c r="C14" s="283">
        <v>0.29814004376367614</v>
      </c>
      <c r="D14" s="114"/>
    </row>
    <row r="15" spans="1:6" x14ac:dyDescent="0.25">
      <c r="A15" s="282" t="s">
        <v>82</v>
      </c>
      <c r="B15" s="283">
        <v>0.32758620689655171</v>
      </c>
      <c r="C15" s="283">
        <v>0.33680555555555558</v>
      </c>
      <c r="D15" s="114"/>
    </row>
    <row r="16" spans="1:6" x14ac:dyDescent="0.25">
      <c r="A16" s="282" t="s">
        <v>83</v>
      </c>
      <c r="B16" s="283">
        <v>0.72815533980582525</v>
      </c>
      <c r="C16" s="283">
        <v>0.36876355748373102</v>
      </c>
      <c r="D16" s="114"/>
    </row>
    <row r="17" spans="1:4" x14ac:dyDescent="0.25">
      <c r="A17" s="282" t="s">
        <v>84</v>
      </c>
      <c r="B17" s="283">
        <v>0.39941584519897771</v>
      </c>
      <c r="C17" s="283">
        <v>0.346232776311932</v>
      </c>
      <c r="D17" s="114"/>
    </row>
    <row r="18" spans="1:4" x14ac:dyDescent="0.25">
      <c r="A18" s="282" t="s">
        <v>85</v>
      </c>
      <c r="B18" s="283">
        <v>0.33687002652519893</v>
      </c>
      <c r="C18" s="283">
        <v>9.9322799097065456E-2</v>
      </c>
      <c r="D18" s="114"/>
    </row>
    <row r="19" spans="1:4" x14ac:dyDescent="0.25">
      <c r="A19" s="282" t="s">
        <v>86</v>
      </c>
      <c r="B19" s="283">
        <v>0.30610392557295213</v>
      </c>
      <c r="C19" s="283">
        <v>0.30349635116000434</v>
      </c>
      <c r="D19" s="114"/>
    </row>
    <row r="20" spans="1:4" x14ac:dyDescent="0.25">
      <c r="A20" s="282" t="s">
        <v>87</v>
      </c>
      <c r="B20" s="283">
        <v>0.32991672005124922</v>
      </c>
      <c r="C20" s="283">
        <v>0.29408713692946059</v>
      </c>
      <c r="D20" s="114"/>
    </row>
    <row r="21" spans="1:4" x14ac:dyDescent="0.25">
      <c r="A21" s="282" t="s">
        <v>88</v>
      </c>
      <c r="B21" s="283">
        <v>0.23043095866314864</v>
      </c>
      <c r="C21" s="283">
        <v>0.37593676814988292</v>
      </c>
      <c r="D21" s="114"/>
    </row>
    <row r="22" spans="1:4" x14ac:dyDescent="0.25">
      <c r="A22" s="282" t="s">
        <v>89</v>
      </c>
      <c r="B22" s="283">
        <v>0.47841472045293704</v>
      </c>
      <c r="C22" s="283">
        <v>0.25705357963422482</v>
      </c>
      <c r="D22" s="114"/>
    </row>
    <row r="23" spans="1:4" x14ac:dyDescent="0.25">
      <c r="A23" s="282" t="s">
        <v>90</v>
      </c>
      <c r="B23" s="283">
        <v>0.45263157894736844</v>
      </c>
      <c r="C23" s="283">
        <v>0.25330396475770928</v>
      </c>
      <c r="D23" s="114"/>
    </row>
    <row r="24" spans="1:4" x14ac:dyDescent="0.25">
      <c r="A24" s="282" t="s">
        <v>91</v>
      </c>
      <c r="B24" s="283">
        <v>0.41286438529784536</v>
      </c>
      <c r="C24" s="283">
        <v>0.45779845956354298</v>
      </c>
      <c r="D24" s="114"/>
    </row>
    <row r="25" spans="1:4" x14ac:dyDescent="0.25">
      <c r="A25" s="282" t="s">
        <v>92</v>
      </c>
      <c r="B25" s="283">
        <v>0.30032573289902281</v>
      </c>
      <c r="C25" s="283">
        <v>0.2532588454376164</v>
      </c>
      <c r="D25" s="114"/>
    </row>
    <row r="26" spans="1:4" x14ac:dyDescent="0.25">
      <c r="A26" s="282" t="s">
        <v>93</v>
      </c>
      <c r="B26" s="283">
        <v>0.44303797468354428</v>
      </c>
      <c r="C26" s="283">
        <v>0.37047353760445684</v>
      </c>
      <c r="D26" s="114"/>
    </row>
    <row r="27" spans="1:4" x14ac:dyDescent="0.25">
      <c r="A27" s="282" t="s">
        <v>94</v>
      </c>
      <c r="B27" s="283">
        <v>0.13364055299539171</v>
      </c>
      <c r="C27" s="283">
        <v>0.28144458281444584</v>
      </c>
      <c r="D27" s="114"/>
    </row>
    <row r="28" spans="1:4" x14ac:dyDescent="0.25">
      <c r="A28" s="282" t="s">
        <v>95</v>
      </c>
      <c r="B28" s="283">
        <v>0.48655722103259574</v>
      </c>
      <c r="C28" s="283">
        <v>0.26122931442080377</v>
      </c>
      <c r="D28" s="114"/>
    </row>
    <row r="29" spans="1:4" x14ac:dyDescent="0.25">
      <c r="A29" s="282" t="s">
        <v>96</v>
      </c>
      <c r="B29" s="283">
        <v>0.28920786815523658</v>
      </c>
      <c r="C29" s="283">
        <v>0.35977308413108444</v>
      </c>
      <c r="D29" s="114"/>
    </row>
    <row r="30" spans="1:4" x14ac:dyDescent="0.25">
      <c r="A30" s="282" t="s">
        <v>97</v>
      </c>
      <c r="B30" s="283">
        <v>0.32984293193717279</v>
      </c>
      <c r="C30" s="283">
        <v>0.22222222222222221</v>
      </c>
      <c r="D30" s="114"/>
    </row>
    <row r="31" spans="1:4" x14ac:dyDescent="0.25">
      <c r="A31" s="282" t="s">
        <v>98</v>
      </c>
      <c r="B31" s="283">
        <v>0.30303030303030304</v>
      </c>
      <c r="C31" s="283">
        <v>0.48203788373612017</v>
      </c>
      <c r="D31" s="114"/>
    </row>
    <row r="32" spans="1:4" x14ac:dyDescent="0.25">
      <c r="A32" s="282" t="s">
        <v>99</v>
      </c>
      <c r="B32" s="283">
        <v>0.35686274509803922</v>
      </c>
      <c r="C32" s="283">
        <v>0.6154314308899107</v>
      </c>
      <c r="D32" s="114"/>
    </row>
    <row r="33" spans="1:4" x14ac:dyDescent="0.25">
      <c r="A33" s="282" t="s">
        <v>100</v>
      </c>
      <c r="B33" s="283">
        <v>0.53866366366366369</v>
      </c>
      <c r="C33" s="283">
        <v>0.44829254135629293</v>
      </c>
      <c r="D33" s="114"/>
    </row>
    <row r="34" spans="1:4" x14ac:dyDescent="0.25">
      <c r="A34" s="282" t="s">
        <v>101</v>
      </c>
      <c r="B34" s="283">
        <v>0.4304906542056075</v>
      </c>
      <c r="C34" s="283">
        <v>0.29356755811920993</v>
      </c>
      <c r="D34" s="114"/>
    </row>
    <row r="35" spans="1:4" x14ac:dyDescent="0.25">
      <c r="A35" s="282" t="s">
        <v>102</v>
      </c>
      <c r="B35" s="283">
        <v>0.24460995687965503</v>
      </c>
      <c r="C35" s="283">
        <v>0.29474169741697415</v>
      </c>
      <c r="D35" s="114"/>
    </row>
    <row r="36" spans="1:4" x14ac:dyDescent="0.25">
      <c r="A36" s="282" t="s">
        <v>103</v>
      </c>
      <c r="B36" s="283">
        <v>0.13565891472868216</v>
      </c>
      <c r="C36" s="283">
        <v>0.29295942720763724</v>
      </c>
      <c r="D36" s="114"/>
    </row>
    <row r="37" spans="1:4" x14ac:dyDescent="0.25">
      <c r="A37" s="282" t="s">
        <v>104</v>
      </c>
      <c r="B37" s="283">
        <v>5.4794520547945202E-2</v>
      </c>
      <c r="C37" s="283">
        <v>0.31983805668016196</v>
      </c>
      <c r="D37" s="114"/>
    </row>
    <row r="38" spans="1:4" x14ac:dyDescent="0.25">
      <c r="A38" s="282" t="s">
        <v>105</v>
      </c>
      <c r="B38" s="283">
        <v>0.20190476190476189</v>
      </c>
      <c r="C38" s="283">
        <v>0.27636560302866414</v>
      </c>
      <c r="D38" s="114"/>
    </row>
    <row r="39" spans="1:4" x14ac:dyDescent="0.25">
      <c r="A39" s="284" t="s">
        <v>106</v>
      </c>
      <c r="B39" s="285">
        <v>0.25670347003154576</v>
      </c>
      <c r="C39" s="285">
        <v>0.26246980247264462</v>
      </c>
      <c r="D39" s="114"/>
    </row>
    <row r="40" spans="1:4" x14ac:dyDescent="0.25">
      <c r="A40" s="286" t="s">
        <v>321</v>
      </c>
      <c r="B40" s="286"/>
      <c r="C40" s="286"/>
      <c r="D40" s="286"/>
    </row>
  </sheetData>
  <mergeCells count="2">
    <mergeCell ref="A8:A9"/>
    <mergeCell ref="A40:D40"/>
  </mergeCells>
  <conditionalFormatting sqref="B10:B39">
    <cfRule type="colorScale" priority="11">
      <colorScale>
        <cfvo type="min"/>
        <cfvo type="max"/>
        <color rgb="FFFFEF9C"/>
        <color rgb="FF63BE7B"/>
      </colorScale>
    </cfRule>
  </conditionalFormatting>
  <conditionalFormatting sqref="C10:C39">
    <cfRule type="colorScale" priority="10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>
      <selection activeCell="L33" sqref="L33"/>
    </sheetView>
  </sheetViews>
  <sheetFormatPr baseColWidth="10" defaultRowHeight="15" x14ac:dyDescent="0.25"/>
  <sheetData>
    <row r="1" spans="1:13" x14ac:dyDescent="0.25">
      <c r="A1" t="s">
        <v>265</v>
      </c>
      <c r="B1" t="s">
        <v>239</v>
      </c>
      <c r="C1" t="s">
        <v>240</v>
      </c>
      <c r="D1" t="s">
        <v>241</v>
      </c>
      <c r="E1" t="s">
        <v>242</v>
      </c>
      <c r="F1" t="s">
        <v>243</v>
      </c>
      <c r="G1" t="s">
        <v>244</v>
      </c>
      <c r="H1" t="s">
        <v>245</v>
      </c>
      <c r="I1" t="s">
        <v>264</v>
      </c>
      <c r="J1" t="s">
        <v>263</v>
      </c>
      <c r="L1" s="150" t="s">
        <v>267</v>
      </c>
    </row>
    <row r="2" spans="1:13" x14ac:dyDescent="0.25">
      <c r="A2" t="str">
        <f>[4]Empreses!A4</f>
        <v>08001</v>
      </c>
      <c r="B2" t="str">
        <f>[4]Empreses!B4</f>
        <v>Abrera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tr">
        <f>[4]Empreses!A5</f>
        <v>08020</v>
      </c>
      <c r="B3" t="str">
        <f>[4]Empreses!B5</f>
        <v>Begues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tr">
        <f>[4]Empreses!A6</f>
        <v>08056</v>
      </c>
      <c r="B4" t="str">
        <f>[4]Empreses!B6</f>
        <v>Castelldefels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tr">
        <f>[4]Empreses!A7</f>
        <v>08066</v>
      </c>
      <c r="B5" t="str">
        <f>[4]Empreses!B7</f>
        <v>Castellví de Rosanes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tr">
        <f>[4]Empreses!A8</f>
        <v>08068</v>
      </c>
      <c r="B6" t="str">
        <f>[4]Empreses!B8</f>
        <v>Cervelló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tr">
        <f>[4]Empreses!A9</f>
        <v>08069</v>
      </c>
      <c r="B7" t="str">
        <f>[4]Empreses!B9</f>
        <v>Collbató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tr">
        <f>[4]Empreses!A10</f>
        <v>08072</v>
      </c>
      <c r="B8" t="str">
        <f>[4]Empreses!B10</f>
        <v>Corbera de Llobregat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tr">
        <f>[4]Empreses!A11</f>
        <v>08073</v>
      </c>
      <c r="B9" t="str">
        <f>[4]Empreses!B11</f>
        <v>Cornellà de Llobregat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tr">
        <f>[4]Empreses!A12</f>
        <v>08158</v>
      </c>
      <c r="B10" t="str">
        <f>[4]Empreses!B12</f>
        <v>El Papiol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tr">
        <f>[4]Empreses!A13</f>
        <v>08169</v>
      </c>
      <c r="B11" t="str">
        <f>[4]Empreses!B13</f>
        <v>El Prat de Llobregat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tr">
        <f>[4]Empreses!A14</f>
        <v>08076</v>
      </c>
      <c r="B12" t="str">
        <f>[4]Empreses!B14</f>
        <v>Esparreguera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266</v>
      </c>
    </row>
    <row r="13" spans="1:13" x14ac:dyDescent="0.25">
      <c r="A13" t="str">
        <f>[4]Empreses!A15</f>
        <v>08077</v>
      </c>
      <c r="B13" t="str">
        <f>[4]Empreses!B15</f>
        <v>Esplugues de Llobregat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tr">
        <f>[4]Empreses!A16</f>
        <v>08089</v>
      </c>
      <c r="B14" t="str">
        <f>[4]Empreses!B16</f>
        <v>Gavà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tr">
        <f>[4]Empreses!A17</f>
        <v>08905</v>
      </c>
      <c r="B15" t="str">
        <f>[4]Empreses!B17</f>
        <v>La Palma de Cervelló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tr">
        <f>[4]Empreses!A18</f>
        <v>08114</v>
      </c>
      <c r="B16" t="str">
        <f>[4]Empreses!B18</f>
        <v>Martorell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tr">
        <f>[4]Empreses!A19</f>
        <v>08123</v>
      </c>
      <c r="B17" t="str">
        <f>[4]Empreses!B19</f>
        <v>Molins de Rei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tr">
        <f>[4]Empreses!A20</f>
        <v>08147</v>
      </c>
      <c r="B18" t="str">
        <f>[4]Empreses!B20</f>
        <v>Olesa de Montserrat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tr">
        <f>[4]Empreses!A21</f>
        <v>08157</v>
      </c>
      <c r="B19" t="str">
        <f>[4]Empreses!B21</f>
        <v>Pallejà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tr">
        <f>[4]Empreses!A22</f>
        <v>08196</v>
      </c>
      <c r="B20" t="str">
        <f>[4]Empreses!B22</f>
        <v>Sant Andreu de la Barca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tr">
        <f>[4]Empreses!A23</f>
        <v>08200</v>
      </c>
      <c r="B21" t="str">
        <f>[4]Empreses!B23</f>
        <v>Sant Boi de Llobregat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tr">
        <f>[4]Empreses!A24</f>
        <v>08204</v>
      </c>
      <c r="B22" t="str">
        <f>[4]Empreses!B24</f>
        <v>Sant Climent de Llobregat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tr">
        <f>[4]Empreses!A25</f>
        <v>08208</v>
      </c>
      <c r="B23" t="str">
        <f>[4]Empreses!B25</f>
        <v>Sant Esteve Sesrovires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tr">
        <f>[4]Empreses!A26</f>
        <v>08211</v>
      </c>
      <c r="B24" t="str">
        <f>[4]Empreses!B26</f>
        <v>Sant Feliu de Llobregat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tr">
        <f>[4]Empreses!A27</f>
        <v>08217</v>
      </c>
      <c r="B25" t="str">
        <f>[4]Empreses!B27</f>
        <v>Sant Joan Despí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tr">
        <f>[4]Empreses!A28</f>
        <v>08221</v>
      </c>
      <c r="B26" t="str">
        <f>[4]Empreses!B28</f>
        <v>Sant Just Desvern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tr">
        <f>[4]Empreses!A29</f>
        <v>08263</v>
      </c>
      <c r="B27" t="str">
        <f>[4]Empreses!B29</f>
        <v>Sant Vicenç dels Horts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tr">
        <f>[4]Empreses!A30</f>
        <v>08244</v>
      </c>
      <c r="B28" t="str">
        <f>[4]Empreses!B30</f>
        <v>Santa Coloma de Cervelló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tr">
        <f>[4]Empreses!A31</f>
        <v>08289</v>
      </c>
      <c r="B29" t="str">
        <f>[4]Empreses!B31</f>
        <v>Torrelles de Llobregat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tr">
        <f>[4]Empreses!A32</f>
        <v>08295</v>
      </c>
      <c r="B30" t="str">
        <f>[4]Empreses!B32</f>
        <v>Vallirana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tr">
        <f>[4]Empreses!A33</f>
        <v>08301</v>
      </c>
      <c r="B31" t="str">
        <f>[4]Empreses!B33</f>
        <v>Viladecans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2022-07-27T12:44:13Z</dcterms:modified>
</cp:coreProperties>
</file>