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3\3T 2023\"/>
    </mc:Choice>
  </mc:AlternateContent>
  <xr:revisionPtr revIDLastSave="0" documentId="13_ncr:1_{07E35707-F5C0-47CD-8742-5B9023A8EFDA}" xr6:coauthVersionLast="47" xr6:coauthVersionMax="47" xr10:uidLastSave="{00000000-0000-0000-0000-000000000000}"/>
  <bookViews>
    <workbookView xWindow="-120" yWindow="-120" windowWidth="29040" windowHeight="15720" tabRatio="933" activeTab="17" xr2:uid="{AF55973D-4354-4E0F-87A5-85DB7200BC00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externalReferences>
    <externalReference r:id="rId34"/>
    <externalReference r:id="rId35"/>
    <externalReference r:id="rId36"/>
  </externalReference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22" l="1"/>
  <c r="C5" i="22"/>
  <c r="A5" i="22"/>
  <c r="D39" i="21"/>
  <c r="C38" i="20"/>
  <c r="C28" i="41" l="1"/>
  <c r="E33" i="39" l="1"/>
  <c r="E34" i="39"/>
  <c r="E35" i="39"/>
  <c r="E36" i="39"/>
  <c r="D33" i="39"/>
  <c r="D34" i="39"/>
  <c r="D35" i="39"/>
  <c r="D36" i="39"/>
  <c r="C32" i="19" l="1"/>
  <c r="B33" i="39"/>
  <c r="C38" i="21"/>
  <c r="E11" i="50" l="1"/>
  <c r="M10" i="42" l="1"/>
  <c r="C33" i="20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E66" i="39" l="1"/>
  <c r="D66" i="39"/>
  <c r="B66" i="39"/>
  <c r="C39" i="21"/>
  <c r="C37" i="19"/>
  <c r="C38" i="19"/>
  <c r="B79" i="6"/>
  <c r="C79" i="6"/>
  <c r="D79" i="6"/>
  <c r="K79" i="6" s="1"/>
  <c r="E79" i="6"/>
  <c r="F79" i="6"/>
  <c r="G79" i="6"/>
  <c r="C80" i="6"/>
  <c r="D80" i="6"/>
  <c r="E80" i="6"/>
  <c r="F80" i="6"/>
  <c r="G80" i="6"/>
  <c r="C81" i="6"/>
  <c r="D81" i="6"/>
  <c r="E81" i="6"/>
  <c r="F81" i="6"/>
  <c r="G81" i="6"/>
  <c r="C82" i="6"/>
  <c r="D82" i="6"/>
  <c r="E82" i="6"/>
  <c r="F82" i="6"/>
  <c r="G82" i="6"/>
  <c r="C13" i="47"/>
  <c r="E10" i="47"/>
  <c r="C39" i="19"/>
  <c r="C39" i="20"/>
  <c r="B5" i="47"/>
  <c r="J79" i="6" l="1"/>
  <c r="C83" i="6"/>
  <c r="I79" i="6"/>
  <c r="H79" i="6"/>
  <c r="D83" i="6"/>
  <c r="F83" i="6"/>
  <c r="E83" i="6"/>
  <c r="L79" i="6"/>
  <c r="G83" i="6"/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C30" i="41" l="1"/>
  <c r="B49" i="42"/>
  <c r="B48" i="42"/>
  <c r="B47" i="42"/>
  <c r="A6" i="27"/>
  <c r="A5" i="27"/>
  <c r="E65" i="39" l="1"/>
  <c r="D65" i="39"/>
  <c r="B65" i="39"/>
  <c r="B34" i="39"/>
  <c r="B35" i="39"/>
  <c r="B36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C32" i="20" l="1"/>
  <c r="E11" i="47" l="1"/>
  <c r="A6" i="43" l="1"/>
  <c r="A5" i="43"/>
  <c r="A3" i="43"/>
  <c r="E41" i="50"/>
  <c r="E40" i="50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A3" i="27"/>
  <c r="A5" i="24"/>
  <c r="A3" i="24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13" i="1" l="1"/>
  <c r="A2" i="46" l="1"/>
  <c r="B2" i="46"/>
  <c r="A3" i="46"/>
  <c r="B3" i="46"/>
  <c r="A4" i="46"/>
  <c r="B4" i="46"/>
  <c r="A5" i="46"/>
  <c r="B5" i="46"/>
  <c r="A6" i="46"/>
  <c r="B6" i="46"/>
  <c r="A7" i="46"/>
  <c r="B7" i="46"/>
  <c r="A8" i="46"/>
  <c r="B8" i="46"/>
  <c r="A9" i="46"/>
  <c r="B9" i="46"/>
  <c r="A10" i="46"/>
  <c r="B10" i="46"/>
  <c r="A11" i="46"/>
  <c r="B11" i="46"/>
  <c r="A12" i="46"/>
  <c r="B12" i="46"/>
  <c r="A13" i="46"/>
  <c r="B13" i="46"/>
  <c r="A14" i="46"/>
  <c r="B14" i="46"/>
  <c r="A15" i="46"/>
  <c r="B15" i="46"/>
  <c r="A16" i="46"/>
  <c r="B16" i="46"/>
  <c r="A17" i="46"/>
  <c r="B17" i="46"/>
  <c r="A18" i="46"/>
  <c r="B18" i="46"/>
  <c r="A19" i="46"/>
  <c r="B19" i="46"/>
  <c r="A20" i="46"/>
  <c r="B20" i="46"/>
  <c r="A21" i="46"/>
  <c r="B21" i="46"/>
  <c r="A22" i="46"/>
  <c r="B22" i="46"/>
  <c r="A23" i="46"/>
  <c r="B23" i="46"/>
  <c r="A24" i="46"/>
  <c r="B24" i="46"/>
  <c r="A25" i="46"/>
  <c r="B25" i="46"/>
  <c r="A26" i="46"/>
  <c r="B26" i="46"/>
  <c r="A27" i="46"/>
  <c r="B27" i="46"/>
  <c r="A28" i="46"/>
  <c r="B28" i="46"/>
  <c r="A29" i="46"/>
  <c r="B29" i="46"/>
  <c r="A30" i="46"/>
  <c r="B30" i="46"/>
  <c r="A31" i="46"/>
  <c r="B31" i="46"/>
  <c r="B82" i="6" l="1"/>
  <c r="L82" i="6" s="1"/>
  <c r="B81" i="6"/>
  <c r="L81" i="6" s="1"/>
  <c r="B80" i="6"/>
  <c r="L80" i="6" s="1"/>
  <c r="A6" i="6"/>
  <c r="A5" i="6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J82" i="6" l="1"/>
  <c r="K82" i="6"/>
  <c r="H82" i="6"/>
  <c r="I82" i="6"/>
  <c r="K80" i="6"/>
  <c r="I80" i="6"/>
  <c r="H80" i="6"/>
  <c r="J80" i="6"/>
  <c r="H81" i="6"/>
  <c r="I81" i="6"/>
  <c r="J81" i="6"/>
  <c r="K81" i="6"/>
  <c r="B83" i="6"/>
  <c r="L83" i="6" s="1"/>
  <c r="J83" i="6" l="1"/>
  <c r="H83" i="6"/>
  <c r="I83" i="6"/>
  <c r="K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<sst xmlns="http://schemas.openxmlformats.org/spreadsheetml/2006/main" count="1573" uniqueCount="372">
  <si>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</si>
  <si>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</si>
  <si>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</si>
  <si>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</si>
  <si>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</si>
  <si>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</si>
  <si>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</si>
  <si>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</si>
  <si>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</si>
  <si>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</si>
  <si>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</si>
  <si>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</si>
  <si>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</si>
  <si>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</si>
  <si>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</si>
  <si>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</si>
  <si>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</si>
  <si>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</si>
  <si>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</si>
  <si>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</si>
  <si>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</si>
  <si>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</si>
  <si>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</si>
  <si>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</si>
  <si>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</si>
  <si>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</si>
  <si>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</si>
  <si>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</si>
  <si>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</si>
  <si>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</si>
  <si>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</si>
  <si>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</si>
  <si>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</si>
  <si>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</si>
  <si>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</si>
  <si>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</si>
  <si>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</si>
  <si>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</si>
  <si>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</si>
  <si>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</si>
  <si>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</si>
  <si>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</si>
  <si>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</si>
  <si>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</si>
  <si>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</si>
  <si>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</si>
  <si>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</si>
  <si>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</si>
  <si>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</si>
  <si>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</si>
  <si>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</si>
  <si>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</si>
  <si>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</si>
  <si>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</si>
  <si>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</si>
  <si>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</si>
  <si>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</si>
  <si>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</si>
  <si>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</si>
  <si>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</si>
  <si>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</si>
  <si>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</si>
  <si>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</si>
  <si>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</si>
  <si>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</si>
  <si>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</si>
  <si>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</si>
  <si>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</si>
  <si>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</si>
  <si>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</si>
  <si>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</si>
  <si>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</si>
  <si>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</si>
  <si>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</si>
  <si>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</si>
  <si>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</si>
  <si>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</si>
  <si>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</si>
  <si>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</si>
  <si>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</si>
  <si>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</si>
  <si>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</si>
  <si>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</si>
  <si>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</si>
  <si>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</si>
  <si>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</si>
  <si>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</si>
  <si>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</si>
  <si>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</si>
  <si>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</si>
  <si>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</si>
  <si>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</si>
  <si>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</si>
  <si>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</si>
  <si>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</si>
  <si>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</si>
  <si>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</si>
  <si>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</si>
  <si>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</si>
  <si>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</si>
  <si>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</si>
  <si>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</si>
  <si>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</si>
  <si>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</si>
  <si>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</si>
  <si>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</si>
  <si>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</si>
  <si>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</si>
  <si>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</si>
  <si>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</si>
  <si>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</si>
  <si>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</si>
  <si>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</si>
  <si>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</si>
  <si>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</si>
  <si>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</si>
  <si>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</si>
  <si>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</si>
  <si>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</si>
  <si>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</si>
  <si>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</si>
  <si>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</si>
  <si>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</si>
  <si>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</si>
  <si>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</si>
  <si>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</si>
  <si>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</si>
  <si>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</si>
  <si>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</si>
  <si>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</si>
  <si>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</si>
  <si>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</si>
  <si>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</si>
  <si>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</si>
  <si>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</si>
  <si>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</si>
  <si>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</si>
  <si>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</si>
  <si>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</si>
  <si>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</si>
  <si>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</si>
  <si>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</si>
  <si>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</si>
  <si>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</si>
  <si>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</si>
  <si>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</si>
  <si>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</si>
  <si>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</si>
  <si>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</si>
  <si>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</si>
  <si>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</si>
  <si>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</si>
  <si>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</si>
  <si>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</si>
  <si>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</si>
  <si>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</si>
  <si>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</si>
  <si>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</si>
  <si>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</si>
  <si>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</si>
  <si>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</si>
  <si>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</si>
  <si>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</si>
  <si>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</si>
  <si>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</si>
  <si>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</si>
  <si>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</si>
  <si>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</si>
  <si>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</si>
  <si>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</si>
  <si>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</si>
  <si>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</si>
  <si>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</si>
  <si>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</si>
  <si>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</si>
  <si>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</si>
  <si>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</si>
  <si>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</si>
  <si>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</si>
  <si>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</si>
  <si>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</si>
  <si>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</si>
  <si>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</si>
  <si>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</si>
  <si>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</si>
  <si>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</si>
  <si>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</si>
  <si>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</si>
  <si>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</si>
  <si>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</si>
  <si>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</si>
  <si>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</si>
  <si>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</si>
  <si>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</si>
  <si>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</si>
  <si>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</si>
  <si>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</si>
  <si>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</si>
  <si>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</si>
  <si>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</si>
  <si>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</si>
  <si>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</si>
  <si>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</si>
  <si>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</si>
  <si>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</si>
  <si>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</si>
  <si>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</si>
  <si>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</si>
  <si>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</si>
  <si>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</si>
  <si>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</si>
  <si>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</si>
  <si>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</si>
  <si>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</si>
  <si>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</si>
  <si>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</si>
  <si>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</si>
  <si>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</si>
  <si>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</si>
  <si>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</si>
  <si>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</si>
  <si>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</si>
  <si>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</si>
  <si>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</si>
  <si>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</si>
  <si>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</si>
  <si>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</si>
  <si>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</si>
  <si>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</si>
  <si>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</si>
  <si>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</si>
  <si>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</si>
  <si>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</si>
  <si>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</si>
  <si>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</si>
  <si>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</si>
  <si>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</si>
  <si>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</si>
  <si>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</si>
  <si>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</si>
  <si>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</si>
  <si>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</si>
  <si>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</si>
  <si>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</si>
  <si>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</si>
  <si>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</si>
  <si>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</si>
  <si>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</si>
  <si>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</si>
  <si>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</si>
  <si>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</si>
  <si>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</si>
  <si>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</si>
  <si>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</si>
  <si>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</si>
  <si>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</si>
  <si>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</si>
  <si>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</si>
  <si>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</si>
  <si>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</si>
  <si>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</si>
  <si>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</si>
  <si>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</si>
  <si>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20219 2T</t>
  </si>
  <si>
    <t>2008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</si>
  <si>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</si>
  <si>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</si>
  <si>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</si>
  <si>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</si>
  <si>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</si>
  <si>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</si>
  <si>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</si>
  <si>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</si>
  <si>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</si>
  <si>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</si>
  <si>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</si>
  <si>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</si>
  <si>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</si>
  <si>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</si>
  <si>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</si>
  <si>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</si>
  <si>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</si>
  <si>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</si>
  <si>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</si>
  <si>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</si>
  <si>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</si>
  <si>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</si>
  <si>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</si>
  <si>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</si>
  <si>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</si>
  <si>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</si>
  <si>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</si>
  <si>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</si>
  <si>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</si>
  <si>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</si>
  <si>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</si>
  <si>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</si>
  <si>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</si>
  <si>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</si>
  <si>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</si>
  <si>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</si>
  <si>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</si>
  <si>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</si>
  <si>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</si>
  <si>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</si>
  <si>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</si>
  <si>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</si>
  <si>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</si>
  <si>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</si>
  <si>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</si>
  <si>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</si>
  <si>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</si>
  <si>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</si>
  <si>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variació 2023-2022</t>
  </si>
  <si>
    <t>variació 2023-2021</t>
  </si>
  <si>
    <t>variació 2023-2020</t>
  </si>
  <si>
    <t>variació 2023-2019</t>
  </si>
  <si>
    <t>variació 2023-2008</t>
  </si>
  <si>
    <t>2023 1T</t>
  </si>
  <si>
    <t>2022 1T</t>
  </si>
  <si>
    <t>2021 1T</t>
  </si>
  <si>
    <t>2020 1T</t>
  </si>
  <si>
    <t>20219 1T</t>
  </si>
  <si>
    <t>2008 1T</t>
  </si>
  <si>
    <t>2021-2023</t>
  </si>
  <si>
    <t>2022-2023</t>
  </si>
  <si>
    <t>2008-2023</t>
  </si>
  <si>
    <t>2019-2023</t>
  </si>
  <si>
    <t>2020-2023</t>
  </si>
  <si>
    <t>Palma de Cervelló, La</t>
  </si>
  <si>
    <t>Papiol, El</t>
  </si>
  <si>
    <t>Prat de Llobregat, El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</si>
  <si>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</si>
  <si>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</si>
  <si>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</si>
  <si>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</si>
  <si>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</si>
  <si>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</si>
  <si>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</si>
  <si>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</si>
  <si>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</si>
  <si>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</si>
  <si>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</si>
  <si>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</si>
  <si>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</si>
  <si>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</si>
  <si>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51 Transport aeri</t>
  </si>
  <si>
    <t>74 Altres activitats professionals, científiques i tècniques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</si>
  <si>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</si>
  <si>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</si>
  <si>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</si>
  <si>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42 Construcció d'obres d'enginyeria civil</t>
  </si>
  <si>
    <t>70 Activitats de les seus centrals; activitats de consultoria de gestió empresarial</t>
  </si>
  <si>
    <t>77 Activitats de lloguer</t>
  </si>
  <si>
    <t>69 Activitats jurídiques i de comptabilitat</t>
  </si>
  <si>
    <t>79 Activitats de les agències de viatges, operadors turístics i altres serveis de reserves i activitats que s'hi relacionen</t>
  </si>
  <si>
    <t>95 Reparació d'ordinadors, d'efectes personals i efectes domèstics</t>
  </si>
  <si>
    <t>01 Agricultura, ramaderia, caça i activitats dels serveis que s'hi relacionen</t>
  </si>
  <si>
    <t>2T 2023</t>
  </si>
  <si>
    <t>3r trimestre 2023</t>
  </si>
  <si>
    <t>2t 2023</t>
  </si>
  <si>
    <t>18 Arts gràfiques i reproducció de suports enregistrats</t>
  </si>
  <si>
    <t>97 Activitats de les llars que donen ocupació a personal domèstic</t>
  </si>
  <si>
    <t>62 Serveis de tecnologies de la informació</t>
  </si>
  <si>
    <t>82 Activitats administratives d'oficina i altres activitats auxiliars a les empreses</t>
  </si>
  <si>
    <t>93 Activitats esportives, recreatives i d'entreteniment</t>
  </si>
  <si>
    <t>14 Confecció de peces de vestir</t>
  </si>
  <si>
    <t>63 Serveis d'informació</t>
  </si>
  <si>
    <t>66 Activitats auxiliars de la mediació financera i d'assegurances</t>
  </si>
  <si>
    <t>58 Edició</t>
  </si>
  <si>
    <t>3T 2023</t>
  </si>
  <si>
    <t>Font: OCBL a partir de dades d'IDESCAT, afiliats segons residència padronal i afiliacions segons compte de cotització. Les dades corresponen al tercer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</si>
</sst>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sz val="9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0"/>
      <color theme="0"/>
      <name val="Arial Narrow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20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3" fontId="55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7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Alignment="1">
      <alignment horizontal="center"/>
    </xf>
    <xf numFmtId="9" fontId="38" fillId="2" borderId="0" xfId="2" applyFont="1" applyFill="1" applyAlignment="1">
      <alignment horizontal="center"/>
    </xf>
    <xf numFmtId="0" fontId="59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60" fillId="2" borderId="0" xfId="0" applyFont="1" applyFill="1" applyAlignment="1">
      <alignment horizontal="left"/>
    </xf>
    <xf numFmtId="0" fontId="61" fillId="2" borderId="0" xfId="3" applyFont="1" applyFill="1"/>
    <xf numFmtId="0" fontId="62" fillId="2" borderId="0" xfId="3" applyFont="1" applyFill="1" applyAlignment="1">
      <alignment horizontal="center"/>
    </xf>
    <xf numFmtId="164" fontId="63" fillId="2" borderId="0" xfId="2" applyNumberFormat="1" applyFont="1" applyFill="1" applyBorder="1" applyAlignment="1">
      <alignment horizontal="center"/>
    </xf>
    <xf numFmtId="164" fontId="64" fillId="2" borderId="9" xfId="0" applyNumberFormat="1" applyFont="1" applyFill="1" applyBorder="1"/>
    <xf numFmtId="0" fontId="65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1.4411990776325902E-3</c:v>
                </c:pt>
                <c:pt idx="1">
                  <c:v>3.564805275087575E-2</c:v>
                </c:pt>
                <c:pt idx="2">
                  <c:v>4.0909559303403981E-2</c:v>
                </c:pt>
                <c:pt idx="3">
                  <c:v>4.1169205434335113E-3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8.2109138628658918E-3</c:v>
                </c:pt>
                <c:pt idx="1">
                  <c:v>3.0175707707741087E-2</c:v>
                </c:pt>
                <c:pt idx="2">
                  <c:v>3.3103527592662406E-2</c:v>
                </c:pt>
                <c:pt idx="3">
                  <c:v>1.0610362716423646E-2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6.721414373888482E-3</c:v>
                </c:pt>
                <c:pt idx="1">
                  <c:v>3.5015196544785604E-2</c:v>
                </c:pt>
                <c:pt idx="2">
                  <c:v>3.9303470342111742E-2</c:v>
                </c:pt>
                <c:pt idx="3">
                  <c:v>9.693640274386699E-3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8.1113297355551381E-3</c:v>
                </c:pt>
                <c:pt idx="1">
                  <c:v>3.6478409508076355E-2</c:v>
                </c:pt>
                <c:pt idx="2">
                  <c:v>4.1551109519179931E-2</c:v>
                </c:pt>
                <c:pt idx="3">
                  <c:v>9.6979847641687836E-3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1.4411990776325902E-3</c:v>
                </c:pt>
                <c:pt idx="1">
                  <c:v>2.4677256947053607E-2</c:v>
                </c:pt>
                <c:pt idx="2">
                  <c:v>4.0909559303403981E-2</c:v>
                </c:pt>
                <c:pt idx="3">
                  <c:v>4.1169205434335113E-3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-5.4345853747051351E-2</c:v>
                </c:pt>
                <c:pt idx="1">
                  <c:v>9.1329039362819164E-2</c:v>
                </c:pt>
                <c:pt idx="2">
                  <c:v>0.13008424169423136</c:v>
                </c:pt>
                <c:pt idx="3">
                  <c:v>-2.6561034503402445E-2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'GE1'!$C$32:$G$32</c:f>
              <c:numCache>
                <c:formatCode>0.0%</c:formatCode>
                <c:ptCount val="5"/>
                <c:pt idx="0">
                  <c:v>1.4411990776325902E-3</c:v>
                </c:pt>
                <c:pt idx="1">
                  <c:v>-2.1062709430349448E-3</c:v>
                </c:pt>
                <c:pt idx="2">
                  <c:v>1.5392109108621529E-2</c:v>
                </c:pt>
                <c:pt idx="3">
                  <c:v>-5.4345853747051351E-2</c:v>
                </c:pt>
                <c:pt idx="4">
                  <c:v>-0.10746703202603186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dLbl>
              <c:idx val="3"/>
              <c:layout>
                <c:manualLayout>
                  <c:x val="1.1034482758620689E-2"/>
                  <c:y val="8.255845345541060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3B-4E66-838F-9E8C8FDF6408}"/>
                </c:ext>
              </c:extLst>
            </c:dLbl>
            <c:dLbl>
              <c:idx val="4"/>
              <c:layout>
                <c:manualLayout>
                  <c:x val="1.1034482758620555E-2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'GE1'!$C$33:$G$33</c:f>
              <c:numCache>
                <c:formatCode>0.0%</c:formatCode>
                <c:ptCount val="5"/>
                <c:pt idx="0">
                  <c:v>8.2109138628658918E-3</c:v>
                </c:pt>
                <c:pt idx="1">
                  <c:v>1.6464383825947941E-2</c:v>
                </c:pt>
                <c:pt idx="2">
                  <c:v>2.872312727813732E-2</c:v>
                </c:pt>
                <c:pt idx="3">
                  <c:v>-5.4467292275609799E-2</c:v>
                </c:pt>
                <c:pt idx="4">
                  <c:v>-8.7623084662455261E-2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dLbl>
              <c:idx val="3"/>
              <c:layout>
                <c:manualLayout>
                  <c:x val="0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3B-4E66-838F-9E8C8FDF6408}"/>
                </c:ext>
              </c:extLst>
            </c:dLbl>
            <c:dLbl>
              <c:idx val="4"/>
              <c:layout>
                <c:manualLayout>
                  <c:x val="3.6781609195402297E-3"/>
                  <c:y val="1.0484923588023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'GE1'!$C$34:$G$34</c:f>
              <c:numCache>
                <c:formatCode>0.0%</c:formatCode>
                <c:ptCount val="5"/>
                <c:pt idx="0">
                  <c:v>6.721414373888482E-3</c:v>
                </c:pt>
                <c:pt idx="1">
                  <c:v>1.3433729785231453E-2</c:v>
                </c:pt>
                <c:pt idx="2">
                  <c:v>2.7678958785249459E-2</c:v>
                </c:pt>
                <c:pt idx="3">
                  <c:v>-5.2270041363009653E-2</c:v>
                </c:pt>
                <c:pt idx="4">
                  <c:v>-0.14364849833147941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dLbl>
              <c:idx val="3"/>
              <c:layout>
                <c:manualLayout>
                  <c:x val="1.6551724137931035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4D-4543-A2EB-41EA7A97D7EF}"/>
                </c:ext>
              </c:extLst>
            </c:dLbl>
            <c:dLbl>
              <c:idx val="4"/>
              <c:layout>
                <c:manualLayout>
                  <c:x val="1.1034482758620689E-2"/>
                  <c:y val="2.751948448300107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A7-4632-9045-D313EC3B18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'GE1'!$C$35:$G$35</c:f>
              <c:numCache>
                <c:formatCode>0.0%</c:formatCode>
                <c:ptCount val="5"/>
                <c:pt idx="0">
                  <c:v>8.1113297355551381E-3</c:v>
                </c:pt>
                <c:pt idx="1">
                  <c:v>1.7159073591254886E-2</c:v>
                </c:pt>
                <c:pt idx="2">
                  <c:v>3.1782440483651281E-2</c:v>
                </c:pt>
                <c:pt idx="3">
                  <c:v>-4.3607409386824059E-2</c:v>
                </c:pt>
                <c:pt idx="4">
                  <c:v>-0.10944706692679128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'GE2'!$C$32:$C$39</c:f>
              <c:numCache>
                <c:formatCode>0.0%</c:formatCode>
                <c:ptCount val="8"/>
                <c:pt idx="0">
                  <c:v>3.0865975422427035E-2</c:v>
                </c:pt>
                <c:pt idx="1">
                  <c:v>1.8207217694994178E-2</c:v>
                </c:pt>
                <c:pt idx="2">
                  <c:v>3.6129150278971919E-3</c:v>
                </c:pt>
                <c:pt idx="3">
                  <c:v>4.5112781954887221E-3</c:v>
                </c:pt>
                <c:pt idx="4">
                  <c:v>-6.868082017782616E-2</c:v>
                </c:pt>
                <c:pt idx="5">
                  <c:v>1.7535314174378959E-2</c:v>
                </c:pt>
                <c:pt idx="6">
                  <c:v>-3.5423647678314981E-3</c:v>
                </c:pt>
                <c:pt idx="7">
                  <c:v>1.4411990776325902E-3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GRGSS1!$C$32:$G$32</c:f>
              <c:numCache>
                <c:formatCode>0.0%</c:formatCode>
                <c:ptCount val="5"/>
                <c:pt idx="0">
                  <c:v>4.0909559303403981E-2</c:v>
                </c:pt>
                <c:pt idx="1">
                  <c:v>9.4303511781168192E-2</c:v>
                </c:pt>
                <c:pt idx="2">
                  <c:v>0.11942255763526417</c:v>
                </c:pt>
                <c:pt idx="3">
                  <c:v>0.13008424169423136</c:v>
                </c:pt>
                <c:pt idx="4">
                  <c:v>0.23996497459021088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488E-3"/>
                  <c:y val="3.35429725095519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9.0950432014552073E-3"/>
                  <c:y val="2.0125783505731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GRGSS1!$C$33:$G$33</c:f>
              <c:numCache>
                <c:formatCode>0.0%</c:formatCode>
                <c:ptCount val="5"/>
                <c:pt idx="0">
                  <c:v>3.3103527592662406E-2</c:v>
                </c:pt>
                <c:pt idx="1">
                  <c:v>8.3059816464599104E-2</c:v>
                </c:pt>
                <c:pt idx="2">
                  <c:v>0.11641157466576355</c:v>
                </c:pt>
                <c:pt idx="3">
                  <c:v>8.4213822603065355E-2</c:v>
                </c:pt>
                <c:pt idx="4">
                  <c:v>0.15289371402332028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826E-3"/>
                  <c:y val="2.3480080756687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2.7285129604365552E-2"/>
                  <c:y val="2.3480080756687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dLbl>
              <c:idx val="3"/>
              <c:layout>
                <c:manualLayout>
                  <c:x val="5.4570259208731242E-3"/>
                  <c:y val="1.0062891752865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GRGSS1!$C$34:$G$34</c:f>
              <c:numCache>
                <c:formatCode>0.0%</c:formatCode>
                <c:ptCount val="5"/>
                <c:pt idx="0">
                  <c:v>3.9303470342111742E-2</c:v>
                </c:pt>
                <c:pt idx="1">
                  <c:v>8.5647219736936828E-2</c:v>
                </c:pt>
                <c:pt idx="2">
                  <c:v>0.12137081247593377</c:v>
                </c:pt>
                <c:pt idx="3">
                  <c:v>8.9492527023875126E-2</c:v>
                </c:pt>
                <c:pt idx="4">
                  <c:v>0.10511651813801283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0950432014552073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GRGSS1!$C$35:$G$35</c:f>
              <c:numCache>
                <c:formatCode>0.0%</c:formatCode>
                <c:ptCount val="5"/>
                <c:pt idx="0">
                  <c:v>4.1551109519179931E-2</c:v>
                </c:pt>
                <c:pt idx="1">
                  <c:v>8.7091818296723147E-2</c:v>
                </c:pt>
                <c:pt idx="2">
                  <c:v>0.12915567067650488</c:v>
                </c:pt>
                <c:pt idx="3">
                  <c:v>9.4360553263631769E-2</c:v>
                </c:pt>
                <c:pt idx="4">
                  <c:v>0.14010550976346187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GRGSS2!$C$32:$C$39</c:f>
              <c:numCache>
                <c:formatCode>0.0%</c:formatCode>
                <c:ptCount val="8"/>
                <c:pt idx="0">
                  <c:v>5.7782756790834583E-2</c:v>
                </c:pt>
                <c:pt idx="1">
                  <c:v>7.1623052812568339E-2</c:v>
                </c:pt>
                <c:pt idx="2">
                  <c:v>4.406922076622987E-2</c:v>
                </c:pt>
                <c:pt idx="3">
                  <c:v>2.766163739418025E-2</c:v>
                </c:pt>
                <c:pt idx="4">
                  <c:v>9.5242712291679875E-3</c:v>
                </c:pt>
                <c:pt idx="5">
                  <c:v>2.2954368311594284E-2</c:v>
                </c:pt>
                <c:pt idx="6">
                  <c:v>5.1277421684571632E-2</c:v>
                </c:pt>
                <c:pt idx="7">
                  <c:v>4.0961786174323743E-2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GRGSS3!$B$32:$F$32</c:f>
              <c:numCache>
                <c:formatCode>0.0%</c:formatCode>
                <c:ptCount val="5"/>
                <c:pt idx="0">
                  <c:v>9.7128920456976599E-3</c:v>
                </c:pt>
                <c:pt idx="1">
                  <c:v>1.9308021251781781E-2</c:v>
                </c:pt>
                <c:pt idx="2">
                  <c:v>3.7019458946369245E-2</c:v>
                </c:pt>
                <c:pt idx="3">
                  <c:v>2.1829053876143479E-3</c:v>
                </c:pt>
                <c:pt idx="4">
                  <c:v>-6.178435114503817E-2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GRGSS3!$B$33:$F$33</c:f>
              <c:numCache>
                <c:formatCode>0.0%</c:formatCode>
                <c:ptCount val="5"/>
                <c:pt idx="0">
                  <c:v>9.3615427822505148E-3</c:v>
                </c:pt>
                <c:pt idx="1">
                  <c:v>9.6103015926804466E-2</c:v>
                </c:pt>
                <c:pt idx="2">
                  <c:v>0.1226416404048257</c:v>
                </c:pt>
                <c:pt idx="3">
                  <c:v>0.15402728621988812</c:v>
                </c:pt>
                <c:pt idx="4">
                  <c:v>0.19085487077534791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GRGSS3!$B$34:$F$34</c:f>
              <c:numCache>
                <c:formatCode>0.0%</c:formatCode>
                <c:ptCount val="5"/>
                <c:pt idx="0">
                  <c:v>0.10646206127542081</c:v>
                </c:pt>
                <c:pt idx="1">
                  <c:v>0.19217346530121859</c:v>
                </c:pt>
                <c:pt idx="2">
                  <c:v>0.2271795717415373</c:v>
                </c:pt>
                <c:pt idx="3">
                  <c:v>0.29666965352449226</c:v>
                </c:pt>
                <c:pt idx="4">
                  <c:v>1.0538547970588814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GRGSS3!$B$35:$F$35</c:f>
              <c:numCache>
                <c:formatCode>0.0%</c:formatCode>
                <c:ptCount val="5"/>
                <c:pt idx="0">
                  <c:v>4.0909559303403981E-2</c:v>
                </c:pt>
                <c:pt idx="1">
                  <c:v>9.4303511781168192E-2</c:v>
                </c:pt>
                <c:pt idx="2">
                  <c:v>0.11942255763526417</c:v>
                </c:pt>
                <c:pt idx="3">
                  <c:v>0.13008424169423136</c:v>
                </c:pt>
                <c:pt idx="4">
                  <c:v>0.23996497459021088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GRETA1!$C$32:$G$32</c:f>
              <c:numCache>
                <c:formatCode>0.0%</c:formatCode>
                <c:ptCount val="5"/>
                <c:pt idx="0">
                  <c:v>4.1169205434335113E-3</c:v>
                </c:pt>
                <c:pt idx="1">
                  <c:v>-1.5351550506601166E-3</c:v>
                </c:pt>
                <c:pt idx="2">
                  <c:v>-2.344297411463234E-2</c:v>
                </c:pt>
                <c:pt idx="3">
                  <c:v>-2.6561034503402445E-2</c:v>
                </c:pt>
                <c:pt idx="4">
                  <c:v>-0.10664249217075984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1118830088954951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GRETA1!$C$33:$G$33</c:f>
              <c:numCache>
                <c:formatCode>0.0%</c:formatCode>
                <c:ptCount val="5"/>
                <c:pt idx="0">
                  <c:v>1.0610362716423646E-2</c:v>
                </c:pt>
                <c:pt idx="1">
                  <c:v>1.2122896666737937E-2</c:v>
                </c:pt>
                <c:pt idx="2">
                  <c:v>6.729615901445668E-2</c:v>
                </c:pt>
                <c:pt idx="3">
                  <c:v>6.4904797897995178E-2</c:v>
                </c:pt>
                <c:pt idx="4">
                  <c:v>4.3671126083620684E-2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697E-3"/>
                  <c:y val="-3.0651328666715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GRETA1!$C$34:$G$34</c:f>
              <c:numCache>
                <c:formatCode>0.0%</c:formatCode>
                <c:ptCount val="5"/>
                <c:pt idx="0">
                  <c:v>9.693640274386699E-3</c:v>
                </c:pt>
                <c:pt idx="1">
                  <c:v>9.6496199735507399E-3</c:v>
                </c:pt>
                <c:pt idx="2">
                  <c:v>4.3290355326900148E-2</c:v>
                </c:pt>
                <c:pt idx="3">
                  <c:v>4.0253583802738871E-2</c:v>
                </c:pt>
                <c:pt idx="4">
                  <c:v>-5.0226250529740668E-2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GRETA1!$C$35:$G$35</c:f>
              <c:numCache>
                <c:formatCode>0.0%</c:formatCode>
                <c:ptCount val="5"/>
                <c:pt idx="0">
                  <c:v>9.6979847641687836E-3</c:v>
                </c:pt>
                <c:pt idx="1">
                  <c:v>8.8985262097136999E-3</c:v>
                </c:pt>
                <c:pt idx="2">
                  <c:v>2.7318569444393547E-2</c:v>
                </c:pt>
                <c:pt idx="3">
                  <c:v>2.1860493091362426E-2</c:v>
                </c:pt>
                <c:pt idx="4">
                  <c:v>-4.4369560548572828E-2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GRETA2!$A$32:$A$40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8"/>
                <c:pt idx="0">
                  <c:v>0</c:v>
                </c:pt>
                <c:pt idx="1">
                  <c:v>2.5888678681668825E-3</c:v>
                </c:pt>
                <c:pt idx="2">
                  <c:v>-1.6486244910120171E-3</c:v>
                </c:pt>
                <c:pt idx="3">
                  <c:v>-3.004257689705941E-3</c:v>
                </c:pt>
                <c:pt idx="4">
                  <c:v>-3.1929117359461995E-3</c:v>
                </c:pt>
                <c:pt idx="5">
                  <c:v>-2.214169886488759E-2</c:v>
                </c:pt>
                <c:pt idx="6">
                  <c:v>-5.220595762104617E-3</c:v>
                </c:pt>
                <c:pt idx="7">
                  <c:v>3.9102696027989298E-3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-3.0612244897959218E-2</c:v>
                </c:pt>
                <c:pt idx="1">
                  <c:v>-1.2573823585444899E-2</c:v>
                </c:pt>
                <c:pt idx="2">
                  <c:v>-2.7645849578223913E-3</c:v>
                </c:pt>
                <c:pt idx="3">
                  <c:v>-7.793935937648544E-3</c:v>
                </c:pt>
                <c:pt idx="4">
                  <c:v>0.14343305750053048</c:v>
                </c:pt>
                <c:pt idx="5">
                  <c:v>2.6422280409426291E-2</c:v>
                </c:pt>
                <c:pt idx="6">
                  <c:v>3.8861629048086321E-2</c:v>
                </c:pt>
                <c:pt idx="7">
                  <c:v>3.1914113488699547E-2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3.0581541659828217E-3</c:v>
                </c:pt>
                <c:pt idx="1">
                  <c:v>7.1880299797581926E-2</c:v>
                </c:pt>
                <c:pt idx="2">
                  <c:v>0.19394934077356529</c:v>
                </c:pt>
                <c:pt idx="3">
                  <c:v>0.14922588763061437</c:v>
                </c:pt>
                <c:pt idx="4">
                  <c:v>0.14875266699491219</c:v>
                </c:pt>
                <c:pt idx="5">
                  <c:v>0.13430986377810603</c:v>
                </c:pt>
                <c:pt idx="6">
                  <c:v>0.29882378685923738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0.23166368515205724</c:v>
                </c:pt>
                <c:pt idx="1">
                  <c:v>0.1267980820458178</c:v>
                </c:pt>
                <c:pt idx="2">
                  <c:v>0.46383842942570236</c:v>
                </c:pt>
                <c:pt idx="3">
                  <c:v>0.3287018367122484</c:v>
                </c:pt>
                <c:pt idx="4">
                  <c:v>0.70610946663970142</c:v>
                </c:pt>
                <c:pt idx="5">
                  <c:v>0.55630231563511945</c:v>
                </c:pt>
                <c:pt idx="6">
                  <c:v>0.40757387133389478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0.76833631484794274</c:v>
                </c:pt>
                <c:pt idx="1">
                  <c:v>0.87320191795418223</c:v>
                </c:pt>
                <c:pt idx="2">
                  <c:v>0.5361615705742977</c:v>
                </c:pt>
                <c:pt idx="3">
                  <c:v>0.6712981632877516</c:v>
                </c:pt>
                <c:pt idx="4">
                  <c:v>0.29389053336029858</c:v>
                </c:pt>
                <c:pt idx="5">
                  <c:v>0.44369768436488055</c:v>
                </c:pt>
                <c:pt idx="6">
                  <c:v>0.59242612866610522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0.38081422554983624</c:v>
                </c:pt>
                <c:pt idx="1">
                  <c:v>0.41770378155133947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0.40326286355459773</c:v>
                </c:pt>
                <c:pt idx="1">
                  <c:v>0.50527879358724337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0.32399448378835166</c:v>
                </c:pt>
                <c:pt idx="1">
                  <c:v>0.48517587632075587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tercer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tercer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3T%202022\EP_BLl_2T2022%20-%20TREB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2T%202022\EP_BLl_2T2022%20-%20TREBALL%20-%20c&#242;p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rcat%20de%20treball/Notes%20informatives/Nota%20estructura%20productiva/Nota%20estructura%20productiva%202021/4T%202021/dadesdetreball/empreses_RGSS_RETA_4T_08-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Grafic general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TRGSS5"/>
      <sheetName val="DIN_RGSS"/>
      <sheetName val="TRGSS3"/>
      <sheetName val="GRETA1"/>
      <sheetName val="GRETA2"/>
      <sheetName val="TRETA1"/>
      <sheetName val="TRETA2"/>
      <sheetName val="DIN_RETA"/>
      <sheetName val="TRETA3"/>
      <sheetName val="T7S1"/>
      <sheetName val="G7S1"/>
      <sheetName val="T7S2"/>
      <sheetName val="G7S2"/>
      <sheetName val="T7S3"/>
      <sheetName val="TTC1"/>
      <sheetName val="TTC2"/>
      <sheetName val="Instamaps dones"/>
      <sheetName val="SaldoRGSS"/>
    </sheetNames>
    <sheetDataSet>
      <sheetData sheetId="0">
        <row r="27">
          <cell r="B27" t="str">
            <v>Activitats econòmiques més rellevants. Baix Llobregat.</v>
          </cell>
        </row>
        <row r="36">
          <cell r="A36" t="str">
            <v>TRETA1</v>
          </cell>
        </row>
      </sheetData>
      <sheetData sheetId="1"/>
      <sheetData sheetId="2">
        <row r="7">
          <cell r="A7" t="str">
            <v>Posicionament comarcal en el context de l'àmbit territorial metropolità i Catalunya. Estructura productiva.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LLOCS DE TREBALL. RÈGIM ESPECIAL TREBALLADORS AUTÒNOMS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>
        <row r="39">
          <cell r="M39" t="str">
            <v>Agricultura</v>
          </cell>
        </row>
      </sheetData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Grafic general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DIN_RGSS"/>
      <sheetName val="TRGSS3"/>
      <sheetName val="GRETA1"/>
      <sheetName val="GRETA2"/>
      <sheetName val="TRETA1"/>
      <sheetName val="TRETA2"/>
      <sheetName val="DIN_RETA"/>
      <sheetName val="TRETA3"/>
    </sheetNames>
    <sheetDataSet>
      <sheetData sheetId="0" refreshError="1">
        <row r="7">
          <cell r="A7" t="str">
            <v>2n trimestre 2022</v>
          </cell>
        </row>
        <row r="18">
          <cell r="A18" t="str">
            <v>TE3</v>
          </cell>
          <cell r="B18" t="str">
            <v>Dades municipals.</v>
          </cell>
        </row>
        <row r="28">
          <cell r="B28" t="str">
            <v>Dinamisme llocs de treball.</v>
          </cell>
        </row>
        <row r="37">
          <cell r="A37" t="str">
            <v>TRETA2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 t="str">
            <v>LLOCS DE TREBALL. RÈGIM ESPECIAL TREBALLADORS AUTÒNOMS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Instamaps"/>
      <sheetName val="Empreses"/>
      <sheetName val="Assalariats"/>
      <sheetName val="Autònoms"/>
      <sheetName val="BL_muni_4T21"/>
      <sheetName val="Var_3T2015-2021"/>
    </sheetNames>
    <sheetDataSet>
      <sheetData sheetId="0"/>
      <sheetData sheetId="1">
        <row r="4">
          <cell r="A4" t="str">
            <v>08001</v>
          </cell>
          <cell r="B4" t="str">
            <v>Abrera</v>
          </cell>
        </row>
        <row r="5">
          <cell r="A5" t="str">
            <v>08020</v>
          </cell>
          <cell r="B5" t="str">
            <v>Begues</v>
          </cell>
        </row>
        <row r="6">
          <cell r="A6" t="str">
            <v>08056</v>
          </cell>
          <cell r="B6" t="str">
            <v>Castelldefels</v>
          </cell>
        </row>
        <row r="7">
          <cell r="A7" t="str">
            <v>08066</v>
          </cell>
          <cell r="B7" t="str">
            <v>Castellví de Rosanes</v>
          </cell>
        </row>
        <row r="8">
          <cell r="A8" t="str">
            <v>08068</v>
          </cell>
          <cell r="B8" t="str">
            <v>Cervelló</v>
          </cell>
        </row>
        <row r="9">
          <cell r="A9" t="str">
            <v>08069</v>
          </cell>
          <cell r="B9" t="str">
            <v>Collbató</v>
          </cell>
        </row>
        <row r="10">
          <cell r="A10" t="str">
            <v>08072</v>
          </cell>
          <cell r="B10" t="str">
            <v>Corbera de Llobregat</v>
          </cell>
        </row>
        <row r="11">
          <cell r="A11" t="str">
            <v>08073</v>
          </cell>
          <cell r="B11" t="str">
            <v>Cornellà de Llobregat</v>
          </cell>
        </row>
        <row r="12">
          <cell r="A12" t="str">
            <v>08158</v>
          </cell>
          <cell r="B12" t="str">
            <v>El Papiol</v>
          </cell>
        </row>
        <row r="13">
          <cell r="A13" t="str">
            <v>08169</v>
          </cell>
          <cell r="B13" t="str">
            <v>El Prat de Llobregat</v>
          </cell>
        </row>
        <row r="14">
          <cell r="A14" t="str">
            <v>08076</v>
          </cell>
          <cell r="B14" t="str">
            <v>Esparreguera</v>
          </cell>
        </row>
        <row r="15">
          <cell r="A15" t="str">
            <v>08077</v>
          </cell>
          <cell r="B15" t="str">
            <v>Esplugues de Llobregat</v>
          </cell>
        </row>
        <row r="16">
          <cell r="A16" t="str">
            <v>08089</v>
          </cell>
          <cell r="B16" t="str">
            <v>Gavà</v>
          </cell>
        </row>
        <row r="17">
          <cell r="A17" t="str">
            <v>08905</v>
          </cell>
          <cell r="B17" t="str">
            <v>La Palma de Cervelló</v>
          </cell>
        </row>
        <row r="18">
          <cell r="A18" t="str">
            <v>08114</v>
          </cell>
          <cell r="B18" t="str">
            <v>Martorell</v>
          </cell>
        </row>
        <row r="19">
          <cell r="A19" t="str">
            <v>08123</v>
          </cell>
          <cell r="B19" t="str">
            <v>Molins de Rei</v>
          </cell>
        </row>
        <row r="20">
          <cell r="A20" t="str">
            <v>08147</v>
          </cell>
          <cell r="B20" t="str">
            <v>Olesa de Montserrat</v>
          </cell>
        </row>
        <row r="21">
          <cell r="A21" t="str">
            <v>08157</v>
          </cell>
          <cell r="B21" t="str">
            <v>Pallejà</v>
          </cell>
        </row>
        <row r="22">
          <cell r="A22" t="str">
            <v>08196</v>
          </cell>
          <cell r="B22" t="str">
            <v>Sant Andreu de la Barca</v>
          </cell>
        </row>
        <row r="23">
          <cell r="A23" t="str">
            <v>08200</v>
          </cell>
          <cell r="B23" t="str">
            <v>Sant Boi de Llobregat</v>
          </cell>
        </row>
        <row r="24">
          <cell r="A24" t="str">
            <v>08204</v>
          </cell>
          <cell r="B24" t="str">
            <v>Sant Climent de Llobregat</v>
          </cell>
        </row>
        <row r="25">
          <cell r="A25" t="str">
            <v>08208</v>
          </cell>
          <cell r="B25" t="str">
            <v>Sant Esteve Sesrovires</v>
          </cell>
        </row>
        <row r="26">
          <cell r="A26" t="str">
            <v>08211</v>
          </cell>
          <cell r="B26" t="str">
            <v>Sant Feliu de Llobregat</v>
          </cell>
        </row>
        <row r="27">
          <cell r="A27" t="str">
            <v>08217</v>
          </cell>
          <cell r="B27" t="str">
            <v>Sant Joan Despí</v>
          </cell>
        </row>
        <row r="28">
          <cell r="A28" t="str">
            <v>08221</v>
          </cell>
          <cell r="B28" t="str">
            <v>Sant Just Desvern</v>
          </cell>
        </row>
        <row r="29">
          <cell r="A29" t="str">
            <v>08263</v>
          </cell>
          <cell r="B29" t="str">
            <v>Sant Vicenç dels Horts</v>
          </cell>
        </row>
        <row r="30">
          <cell r="A30" t="str">
            <v>08244</v>
          </cell>
          <cell r="B30" t="str">
            <v>Santa Coloma de Cervelló</v>
          </cell>
        </row>
        <row r="31">
          <cell r="A31" t="str">
            <v>08289</v>
          </cell>
          <cell r="B31" t="str">
            <v>Torrelles de Llobregat</v>
          </cell>
        </row>
        <row r="32">
          <cell r="A32" t="str">
            <v>08295</v>
          </cell>
          <cell r="B32" t="str">
            <v>Vallirana</v>
          </cell>
        </row>
        <row r="33">
          <cell r="A33" t="str">
            <v>08301</v>
          </cell>
          <cell r="B33" t="str">
            <v>Viladecans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zoomScale="85" zoomScaleNormal="85" workbookViewId="0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359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280</v>
      </c>
      <c r="B12" s="1" t="s">
        <v>281</v>
      </c>
    </row>
    <row r="13" spans="1:11" x14ac:dyDescent="0.25">
      <c r="A13" s="2" t="s">
        <v>279</v>
      </c>
      <c r="B13" s="1" t="str">
        <f>[1]TG!A7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299</v>
      </c>
      <c r="B34" s="1" t="s">
        <v>302</v>
      </c>
    </row>
    <row r="35" spans="1:2" x14ac:dyDescent="0.25">
      <c r="A35" s="2" t="s">
        <v>301</v>
      </c>
      <c r="B35" s="1" t="s">
        <v>300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294</v>
      </c>
    </row>
    <row r="56" spans="1:2" x14ac:dyDescent="0.25">
      <c r="A56" s="2" t="s">
        <v>295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zoomScale="85" zoomScaleNormal="85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280</v>
      </c>
      <c r="C5" s="29" t="str">
        <f>Índex!A7</f>
        <v>3r trimestre 2023</v>
      </c>
    </row>
    <row r="6" spans="1:9" x14ac:dyDescent="0.25">
      <c r="A6" s="29"/>
      <c r="C6" s="29"/>
    </row>
    <row r="7" spans="1:9" ht="22.5" customHeight="1" thickBot="1" x14ac:dyDescent="0.3">
      <c r="A7" s="138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39" t="s">
        <v>33</v>
      </c>
      <c r="C32" s="142" t="s">
        <v>198</v>
      </c>
      <c r="D32" s="139" t="s">
        <v>36</v>
      </c>
      <c r="E32" s="139" t="s">
        <v>38</v>
      </c>
    </row>
    <row r="33" spans="1:8" x14ac:dyDescent="0.25">
      <c r="A33" s="140" t="s">
        <v>29</v>
      </c>
      <c r="B33" s="47">
        <f>'GE1'!C32</f>
        <v>1.4411990776325902E-3</v>
      </c>
      <c r="C33" s="141">
        <v>3.564805275087575E-2</v>
      </c>
      <c r="D33" s="141">
        <f>GRGSS1!C32</f>
        <v>4.0909559303403981E-2</v>
      </c>
      <c r="E33" s="141">
        <f>GRETA1!C32</f>
        <v>4.1169205434335113E-3</v>
      </c>
      <c r="G33" s="73"/>
      <c r="H33" s="73"/>
    </row>
    <row r="34" spans="1:8" x14ac:dyDescent="0.25">
      <c r="A34" s="140" t="s">
        <v>30</v>
      </c>
      <c r="B34" s="47">
        <f>'GE1'!C33</f>
        <v>8.2109138628658918E-3</v>
      </c>
      <c r="C34" s="141">
        <v>3.0175707707741087E-2</v>
      </c>
      <c r="D34" s="141">
        <f>GRGSS1!C33</f>
        <v>3.3103527592662406E-2</v>
      </c>
      <c r="E34" s="141">
        <f>GRETA1!C33</f>
        <v>1.0610362716423646E-2</v>
      </c>
      <c r="G34" s="73"/>
      <c r="H34" s="73"/>
    </row>
    <row r="35" spans="1:8" x14ac:dyDescent="0.25">
      <c r="A35" s="140" t="s">
        <v>31</v>
      </c>
      <c r="B35" s="47">
        <f>'GE1'!C34</f>
        <v>6.721414373888482E-3</v>
      </c>
      <c r="C35" s="141">
        <v>3.5015196544785604E-2</v>
      </c>
      <c r="D35" s="141">
        <f>GRGSS1!C34</f>
        <v>3.9303470342111742E-2</v>
      </c>
      <c r="E35" s="141">
        <f>GRETA1!C34</f>
        <v>9.693640274386699E-3</v>
      </c>
      <c r="G35" s="73"/>
      <c r="H35" s="73"/>
    </row>
    <row r="36" spans="1:8" x14ac:dyDescent="0.25">
      <c r="A36" s="140" t="s">
        <v>32</v>
      </c>
      <c r="B36" s="47">
        <f>'GE1'!C35</f>
        <v>8.1113297355551381E-3</v>
      </c>
      <c r="C36" s="141">
        <v>3.6478409508076355E-2</v>
      </c>
      <c r="D36" s="141">
        <f>GRGSS1!C35</f>
        <v>4.1551109519179931E-2</v>
      </c>
      <c r="E36" s="141">
        <f>GRETA1!C35</f>
        <v>9.6979847641687836E-3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39" t="s">
        <v>33</v>
      </c>
      <c r="C64" s="142" t="s">
        <v>198</v>
      </c>
      <c r="D64" s="139" t="s">
        <v>36</v>
      </c>
      <c r="E64" s="139" t="s">
        <v>38</v>
      </c>
    </row>
    <row r="65" spans="1:5" x14ac:dyDescent="0.25">
      <c r="A65" s="140" t="s">
        <v>58</v>
      </c>
      <c r="B65" s="47">
        <f>'GE1'!C32</f>
        <v>1.4411990776325902E-3</v>
      </c>
      <c r="C65" s="141">
        <v>2.4677256947053607E-2</v>
      </c>
      <c r="D65" s="141">
        <f>GRGSS1!C32</f>
        <v>4.0909559303403981E-2</v>
      </c>
      <c r="E65" s="141">
        <f>GRETA1!C32</f>
        <v>4.1169205434335113E-3</v>
      </c>
    </row>
    <row r="66" spans="1:5" x14ac:dyDescent="0.25">
      <c r="A66" s="140" t="s">
        <v>201</v>
      </c>
      <c r="B66" s="47">
        <f>'GE1'!F32</f>
        <v>-5.4345853747051351E-2</v>
      </c>
      <c r="C66" s="141">
        <v>9.1329039362819164E-2</v>
      </c>
      <c r="D66" s="141">
        <f>GRGSS1!F32</f>
        <v>0.13008424169423136</v>
      </c>
      <c r="E66" s="141">
        <f>GRETA1!F32</f>
        <v>-2.6561034503402445E-2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workbookViewId="0"/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0" t="s">
        <v>258</v>
      </c>
    </row>
    <row r="2" spans="1:8" x14ac:dyDescent="0.25">
      <c r="D2" s="147">
        <f>B20+B30</f>
        <v>351820</v>
      </c>
    </row>
    <row r="3" spans="1:8" ht="18.75" x14ac:dyDescent="0.3">
      <c r="A3" s="30" t="s">
        <v>200</v>
      </c>
      <c r="D3" s="147">
        <f>B25+B35</f>
        <v>1853590</v>
      </c>
    </row>
    <row r="4" spans="1:8" ht="18.75" x14ac:dyDescent="0.3">
      <c r="A4" s="30"/>
    </row>
    <row r="5" spans="1:8" x14ac:dyDescent="0.25">
      <c r="A5" s="29" t="s">
        <v>279</v>
      </c>
      <c r="B5" s="29" t="str">
        <f>Índex!A7</f>
        <v>3r trimestre 2023</v>
      </c>
    </row>
    <row r="6" spans="1:8" x14ac:dyDescent="0.25">
      <c r="A6" s="29"/>
      <c r="B6" s="29"/>
    </row>
    <row r="7" spans="1:8" ht="15.75" thickBot="1" x14ac:dyDescent="0.3">
      <c r="A7" s="251" t="s">
        <v>278</v>
      </c>
      <c r="B7" s="32"/>
      <c r="C7" s="32"/>
      <c r="D7" s="32"/>
      <c r="E7" s="32"/>
      <c r="F7" s="32"/>
      <c r="H7" s="136" t="s">
        <v>277</v>
      </c>
    </row>
    <row r="8" spans="1:8" x14ac:dyDescent="0.25">
      <c r="B8" s="283" t="s">
        <v>55</v>
      </c>
      <c r="C8" s="283" t="s">
        <v>273</v>
      </c>
      <c r="D8" s="283" t="s">
        <v>272</v>
      </c>
      <c r="E8" s="285" t="s">
        <v>271</v>
      </c>
      <c r="F8" s="285"/>
      <c r="H8" s="136" t="s">
        <v>276</v>
      </c>
    </row>
    <row r="9" spans="1:8" x14ac:dyDescent="0.25">
      <c r="A9" s="134" t="s">
        <v>275</v>
      </c>
      <c r="B9" s="284"/>
      <c r="C9" s="284"/>
      <c r="D9" s="284"/>
      <c r="E9" s="133" t="s">
        <v>55</v>
      </c>
      <c r="F9" s="133" t="s">
        <v>56</v>
      </c>
      <c r="H9" s="1" t="s">
        <v>360</v>
      </c>
    </row>
    <row r="10" spans="1:8" x14ac:dyDescent="0.25">
      <c r="A10" s="29" t="s">
        <v>107</v>
      </c>
      <c r="B10" s="132">
        <v>20846</v>
      </c>
      <c r="C10" s="186">
        <f>B10/$B$16</f>
        <v>0.13538825240952901</v>
      </c>
      <c r="D10" s="186">
        <f>B10/$B$17</f>
        <v>8.4412823492729383E-2</v>
      </c>
      <c r="E10" s="132">
        <f>B10-H10</f>
        <v>-37</v>
      </c>
      <c r="F10" s="123">
        <f>E10/H10</f>
        <v>-1.7717760858114255E-3</v>
      </c>
      <c r="H10" s="132">
        <v>20883</v>
      </c>
    </row>
    <row r="11" spans="1:8" x14ac:dyDescent="0.25">
      <c r="A11" s="1" t="s">
        <v>270</v>
      </c>
      <c r="B11" s="132">
        <v>83837</v>
      </c>
      <c r="C11" s="123">
        <f>B11/$B$16</f>
        <v>0.54449510300574133</v>
      </c>
      <c r="D11" s="123">
        <f>B11/$B$17</f>
        <v>0.33948565111579937</v>
      </c>
      <c r="E11" s="132">
        <f t="shared" ref="E11:E17" si="0">B11-H11</f>
        <v>8</v>
      </c>
      <c r="F11" s="123">
        <f t="shared" ref="F11:F17" si="1">E11/H11</f>
        <v>9.5432368273509172E-5</v>
      </c>
      <c r="H11" s="132">
        <v>83829</v>
      </c>
    </row>
    <row r="12" spans="1:8" x14ac:dyDescent="0.25">
      <c r="A12" s="1" t="s">
        <v>269</v>
      </c>
      <c r="B12" s="132">
        <v>12115</v>
      </c>
      <c r="C12" s="123">
        <f>B12/$B$16</f>
        <v>7.8683137193775496E-2</v>
      </c>
      <c r="D12" s="123">
        <f>B12/$B$17</f>
        <v>4.9057917903406724E-2</v>
      </c>
      <c r="E12" s="132">
        <f t="shared" si="0"/>
        <v>-103</v>
      </c>
      <c r="F12" s="123">
        <f t="shared" si="1"/>
        <v>-8.4301849729906692E-3</v>
      </c>
      <c r="H12" s="132">
        <v>12218</v>
      </c>
    </row>
    <row r="13" spans="1:8" x14ac:dyDescent="0.25">
      <c r="A13" s="1" t="s">
        <v>268</v>
      </c>
      <c r="B13" s="132">
        <v>25313</v>
      </c>
      <c r="C13" s="123">
        <f>B13/$B$16</f>
        <v>0.16440002078299951</v>
      </c>
      <c r="D13" s="123">
        <f>B13/$B$17</f>
        <v>0.10250128566974283</v>
      </c>
      <c r="E13" s="132">
        <f t="shared" si="0"/>
        <v>-46</v>
      </c>
      <c r="F13" s="123">
        <f t="shared" si="1"/>
        <v>-1.8139516542450412E-3</v>
      </c>
      <c r="H13" s="132">
        <v>25359</v>
      </c>
    </row>
    <row r="14" spans="1:8" x14ac:dyDescent="0.25">
      <c r="A14" s="49" t="s">
        <v>267</v>
      </c>
      <c r="B14" s="129">
        <v>11738</v>
      </c>
      <c r="C14" s="128">
        <f>B14/$B$16</f>
        <v>7.6234640064427303E-2</v>
      </c>
      <c r="D14" s="128">
        <f>B14/$B$17</f>
        <v>4.7531311626098895E-2</v>
      </c>
      <c r="E14" s="129">
        <f t="shared" si="0"/>
        <v>-59</v>
      </c>
      <c r="F14" s="128">
        <f t="shared" si="1"/>
        <v>-5.0012715097058572E-3</v>
      </c>
      <c r="H14" s="129">
        <v>11797</v>
      </c>
    </row>
    <row r="15" spans="1:8" x14ac:dyDescent="0.25">
      <c r="A15" s="1" t="s">
        <v>266</v>
      </c>
      <c r="B15" s="132">
        <v>110633</v>
      </c>
      <c r="C15" s="124" t="s">
        <v>189</v>
      </c>
      <c r="D15" s="123">
        <f>B15/B16</f>
        <v>0.71852674512248982</v>
      </c>
      <c r="E15" s="132">
        <f t="shared" si="0"/>
        <v>-75</v>
      </c>
      <c r="F15" s="131">
        <f t="shared" si="1"/>
        <v>-6.774578169599306E-4</v>
      </c>
      <c r="H15" s="132">
        <v>110708</v>
      </c>
    </row>
    <row r="16" spans="1:8" x14ac:dyDescent="0.25">
      <c r="A16" s="1" t="s">
        <v>265</v>
      </c>
      <c r="B16" s="132">
        <v>153972</v>
      </c>
      <c r="C16" s="124" t="s">
        <v>189</v>
      </c>
      <c r="D16" s="123">
        <f>B16/B17</f>
        <v>0.62348706029082457</v>
      </c>
      <c r="E16" s="132">
        <f t="shared" si="0"/>
        <v>-240</v>
      </c>
      <c r="F16" s="131">
        <f t="shared" si="1"/>
        <v>-1.5562991206909968E-3</v>
      </c>
      <c r="H16" s="132">
        <v>154212</v>
      </c>
    </row>
    <row r="17" spans="1:9" ht="15.75" thickBot="1" x14ac:dyDescent="0.3">
      <c r="A17" s="49" t="s">
        <v>32</v>
      </c>
      <c r="B17" s="129">
        <v>246953</v>
      </c>
      <c r="C17" s="130" t="s">
        <v>189</v>
      </c>
      <c r="D17" s="130" t="s">
        <v>189</v>
      </c>
      <c r="E17" s="129">
        <f t="shared" si="0"/>
        <v>-902</v>
      </c>
      <c r="F17" s="128">
        <f t="shared" si="1"/>
        <v>-3.6392245466099131E-3</v>
      </c>
      <c r="H17" s="129">
        <v>247855</v>
      </c>
    </row>
    <row r="18" spans="1:9" ht="15" customHeight="1" x14ac:dyDescent="0.25">
      <c r="A18" s="135"/>
      <c r="B18" s="286" t="s">
        <v>55</v>
      </c>
      <c r="C18" s="286" t="s">
        <v>273</v>
      </c>
      <c r="D18" s="286" t="s">
        <v>272</v>
      </c>
      <c r="E18" s="287" t="s">
        <v>271</v>
      </c>
      <c r="F18" s="287"/>
      <c r="H18" s="286" t="s">
        <v>55</v>
      </c>
    </row>
    <row r="19" spans="1:9" x14ac:dyDescent="0.25">
      <c r="A19" s="134" t="s">
        <v>274</v>
      </c>
      <c r="B19" s="284"/>
      <c r="C19" s="284"/>
      <c r="D19" s="284"/>
      <c r="E19" s="133" t="s">
        <v>55</v>
      </c>
      <c r="F19" s="133" t="s">
        <v>56</v>
      </c>
      <c r="H19" s="284"/>
      <c r="I19" s="73"/>
    </row>
    <row r="20" spans="1:9" x14ac:dyDescent="0.25">
      <c r="A20" s="29" t="s">
        <v>107</v>
      </c>
      <c r="B20" s="185">
        <v>303040</v>
      </c>
      <c r="C20" s="186">
        <f>B20/$B$26</f>
        <v>0.14352936161546312</v>
      </c>
      <c r="D20" s="186">
        <f t="shared" ref="D20:D26" si="2">B20/$B$27</f>
        <v>9.9251454595177938E-2</v>
      </c>
      <c r="E20" s="132">
        <f t="shared" ref="E20:E27" si="3">B20-H20</f>
        <v>10835</v>
      </c>
      <c r="F20" s="123">
        <f t="shared" ref="F20:F27" si="4">E20/H20</f>
        <v>3.7080132099040056E-2</v>
      </c>
      <c r="H20" s="185">
        <v>292205</v>
      </c>
      <c r="I20" s="73"/>
    </row>
    <row r="21" spans="1:9" x14ac:dyDescent="0.25">
      <c r="A21" s="1" t="s">
        <v>270</v>
      </c>
      <c r="B21" s="132">
        <v>1207020</v>
      </c>
      <c r="C21" s="123">
        <f>B21/$B$26</f>
        <v>0.5716829793330791</v>
      </c>
      <c r="D21" s="123">
        <f t="shared" si="2"/>
        <v>0.39532236907824603</v>
      </c>
      <c r="E21" s="132">
        <f t="shared" si="3"/>
        <v>10000</v>
      </c>
      <c r="F21" s="123">
        <f t="shared" si="4"/>
        <v>8.3540792969206863E-3</v>
      </c>
      <c r="H21" s="132">
        <v>1197020</v>
      </c>
      <c r="I21" s="73"/>
    </row>
    <row r="22" spans="1:9" x14ac:dyDescent="0.25">
      <c r="A22" s="1" t="s">
        <v>269</v>
      </c>
      <c r="B22" s="132">
        <v>111435</v>
      </c>
      <c r="C22" s="123">
        <f>B22/$B$26</f>
        <v>5.2779152625459125E-2</v>
      </c>
      <c r="D22" s="123">
        <f t="shared" si="2"/>
        <v>3.6497115373593098E-2</v>
      </c>
      <c r="E22" s="132">
        <f t="shared" si="3"/>
        <v>-215</v>
      </c>
      <c r="F22" s="123">
        <f t="shared" si="4"/>
        <v>-1.9256605463502015E-3</v>
      </c>
      <c r="H22" s="132">
        <v>111650</v>
      </c>
      <c r="I22" s="73"/>
    </row>
    <row r="23" spans="1:9" x14ac:dyDescent="0.25">
      <c r="A23" s="1" t="s">
        <v>268</v>
      </c>
      <c r="B23" s="132">
        <v>363010</v>
      </c>
      <c r="C23" s="123">
        <f>B23/$B$26</f>
        <v>0.1719330568902761</v>
      </c>
      <c r="D23" s="123">
        <f t="shared" si="2"/>
        <v>0.11889278818834326</v>
      </c>
      <c r="E23" s="132">
        <f t="shared" si="3"/>
        <v>4390</v>
      </c>
      <c r="F23" s="123">
        <f t="shared" si="4"/>
        <v>1.2241369694941721E-2</v>
      </c>
      <c r="H23" s="132">
        <v>358620</v>
      </c>
    </row>
    <row r="24" spans="1:9" x14ac:dyDescent="0.25">
      <c r="A24" s="49" t="s">
        <v>267</v>
      </c>
      <c r="B24" s="129">
        <v>126060</v>
      </c>
      <c r="C24" s="128">
        <f>B24/$B$26</f>
        <v>5.9706016780772447E-2</v>
      </c>
      <c r="D24" s="128">
        <f t="shared" si="2"/>
        <v>4.1287085421951329E-2</v>
      </c>
      <c r="E24" s="129">
        <f t="shared" si="3"/>
        <v>45</v>
      </c>
      <c r="F24" s="128">
        <f t="shared" si="4"/>
        <v>3.5710034519700033E-4</v>
      </c>
      <c r="H24" s="129">
        <v>126015</v>
      </c>
    </row>
    <row r="25" spans="1:9" x14ac:dyDescent="0.25">
      <c r="A25" s="1" t="s">
        <v>266</v>
      </c>
      <c r="B25" s="132">
        <v>1616900</v>
      </c>
      <c r="C25" s="124" t="s">
        <v>189</v>
      </c>
      <c r="D25" s="123">
        <f t="shared" si="2"/>
        <v>0.52956598777370378</v>
      </c>
      <c r="E25" s="132">
        <f t="shared" si="3"/>
        <v>23680</v>
      </c>
      <c r="F25" s="131">
        <f t="shared" si="4"/>
        <v>1.4862981885740827E-2</v>
      </c>
      <c r="H25" s="132">
        <v>1593220</v>
      </c>
    </row>
    <row r="26" spans="1:9" x14ac:dyDescent="0.25">
      <c r="A26" s="1" t="s">
        <v>265</v>
      </c>
      <c r="B26" s="132">
        <v>2111345</v>
      </c>
      <c r="C26" s="124" t="s">
        <v>189</v>
      </c>
      <c r="D26" s="123">
        <f t="shared" si="2"/>
        <v>0.69150627772655737</v>
      </c>
      <c r="E26" s="132">
        <f t="shared" si="3"/>
        <v>25055</v>
      </c>
      <c r="F26" s="131">
        <f t="shared" si="4"/>
        <v>1.2009356321508515E-2</v>
      </c>
      <c r="H26" s="132">
        <v>2086290</v>
      </c>
    </row>
    <row r="27" spans="1:9" ht="15.75" thickBot="1" x14ac:dyDescent="0.3">
      <c r="A27" s="49" t="s">
        <v>32</v>
      </c>
      <c r="B27" s="129">
        <v>3053255</v>
      </c>
      <c r="C27" s="130" t="s">
        <v>189</v>
      </c>
      <c r="D27" s="130" t="s">
        <v>189</v>
      </c>
      <c r="E27" s="129">
        <f t="shared" si="3"/>
        <v>14065</v>
      </c>
      <c r="F27" s="128">
        <f t="shared" si="4"/>
        <v>4.6278778227093406E-3</v>
      </c>
      <c r="H27" s="129">
        <v>3039190</v>
      </c>
    </row>
    <row r="28" spans="1:9" ht="15" customHeight="1" x14ac:dyDescent="0.25">
      <c r="A28" s="135"/>
      <c r="B28" s="286" t="s">
        <v>55</v>
      </c>
      <c r="C28" s="286" t="s">
        <v>273</v>
      </c>
      <c r="D28" s="286" t="s">
        <v>272</v>
      </c>
      <c r="E28" s="287" t="s">
        <v>271</v>
      </c>
      <c r="F28" s="287"/>
      <c r="H28" s="286" t="s">
        <v>55</v>
      </c>
    </row>
    <row r="29" spans="1:9" x14ac:dyDescent="0.25">
      <c r="A29" s="134" t="s">
        <v>282</v>
      </c>
      <c r="B29" s="284"/>
      <c r="C29" s="284"/>
      <c r="D29" s="284"/>
      <c r="E29" s="133" t="s">
        <v>55</v>
      </c>
      <c r="F29" s="133" t="s">
        <v>56</v>
      </c>
      <c r="H29" s="284"/>
    </row>
    <row r="30" spans="1:9" x14ac:dyDescent="0.25">
      <c r="A30" s="29" t="s">
        <v>107</v>
      </c>
      <c r="B30" s="185">
        <v>48780</v>
      </c>
      <c r="C30" s="186">
        <f>B30/$B$36</f>
        <v>0.1404246131702051</v>
      </c>
      <c r="D30" s="186">
        <f t="shared" ref="D30:D36" si="5">B30/$B$37</f>
        <v>8.7005377638654791E-2</v>
      </c>
      <c r="E30" s="132">
        <f t="shared" ref="E30:E37" si="6">B30-H30</f>
        <v>80</v>
      </c>
      <c r="F30" s="123">
        <f>E30/H30</f>
        <v>1.6427104722792608E-3</v>
      </c>
      <c r="G30" s="73"/>
      <c r="H30" s="185">
        <v>48700</v>
      </c>
    </row>
    <row r="31" spans="1:9" x14ac:dyDescent="0.25">
      <c r="A31" s="1" t="s">
        <v>270</v>
      </c>
      <c r="B31" s="132">
        <v>173840</v>
      </c>
      <c r="C31" s="123">
        <f>B31/$B$36</f>
        <v>0.50043900683699172</v>
      </c>
      <c r="D31" s="123">
        <f t="shared" si="5"/>
        <v>0.31006590505747744</v>
      </c>
      <c r="E31" s="132">
        <f t="shared" si="6"/>
        <v>710</v>
      </c>
      <c r="F31" s="123">
        <f t="shared" ref="F31:F37" si="7">E31/H31</f>
        <v>4.1009645930803439E-3</v>
      </c>
      <c r="H31" s="132">
        <v>173130</v>
      </c>
    </row>
    <row r="32" spans="1:9" x14ac:dyDescent="0.25">
      <c r="A32" s="1" t="s">
        <v>269</v>
      </c>
      <c r="B32" s="132">
        <v>33820</v>
      </c>
      <c r="C32" s="123">
        <f>B32/$B$36</f>
        <v>9.7358762144656358E-2</v>
      </c>
      <c r="D32" s="123">
        <f t="shared" si="5"/>
        <v>6.032230159367169E-2</v>
      </c>
      <c r="E32" s="132">
        <f t="shared" si="6"/>
        <v>-5</v>
      </c>
      <c r="F32" s="123">
        <f t="shared" si="7"/>
        <v>-1.4781966001478197E-4</v>
      </c>
      <c r="H32" s="132">
        <v>33825</v>
      </c>
    </row>
    <row r="33" spans="1:8" x14ac:dyDescent="0.25">
      <c r="A33" s="1" t="s">
        <v>268</v>
      </c>
      <c r="B33" s="132">
        <v>61150</v>
      </c>
      <c r="C33" s="123">
        <f>B33/$B$36</f>
        <v>0.17603454480028788</v>
      </c>
      <c r="D33" s="123">
        <f t="shared" si="5"/>
        <v>0.10906885696194629</v>
      </c>
      <c r="E33" s="132">
        <f t="shared" si="6"/>
        <v>145</v>
      </c>
      <c r="F33" s="123">
        <f t="shared" si="7"/>
        <v>2.3768543562003113E-3</v>
      </c>
      <c r="H33" s="132">
        <v>61005</v>
      </c>
    </row>
    <row r="34" spans="1:8" x14ac:dyDescent="0.25">
      <c r="A34" s="49" t="s">
        <v>267</v>
      </c>
      <c r="B34" s="129">
        <v>29405</v>
      </c>
      <c r="C34" s="128">
        <f>B34/$B$36</f>
        <v>8.4649154372076291E-2</v>
      </c>
      <c r="D34" s="128">
        <f t="shared" si="5"/>
        <v>5.2447583629861502E-2</v>
      </c>
      <c r="E34" s="129">
        <f t="shared" si="6"/>
        <v>95</v>
      </c>
      <c r="F34" s="128">
        <f t="shared" si="7"/>
        <v>3.2412146025247355E-3</v>
      </c>
      <c r="H34" s="129">
        <v>29310</v>
      </c>
    </row>
    <row r="35" spans="1:8" x14ac:dyDescent="0.25">
      <c r="A35" s="1" t="s">
        <v>266</v>
      </c>
      <c r="B35" s="132">
        <v>236690</v>
      </c>
      <c r="C35" s="124" t="s">
        <v>189</v>
      </c>
      <c r="D35" s="123">
        <f t="shared" si="5"/>
        <v>0.42216692975180814</v>
      </c>
      <c r="E35" s="132">
        <f t="shared" si="6"/>
        <v>735</v>
      </c>
      <c r="F35" s="131">
        <f t="shared" si="7"/>
        <v>3.1150007416668431E-3</v>
      </c>
      <c r="H35" s="132">
        <v>235955</v>
      </c>
    </row>
    <row r="36" spans="1:8" x14ac:dyDescent="0.25">
      <c r="A36" s="1" t="s">
        <v>265</v>
      </c>
      <c r="B36" s="132">
        <v>347375</v>
      </c>
      <c r="C36" s="124" t="s">
        <v>189</v>
      </c>
      <c r="D36" s="123">
        <f t="shared" si="5"/>
        <v>0.61958780355120346</v>
      </c>
      <c r="E36" s="132">
        <f t="shared" si="6"/>
        <v>1030</v>
      </c>
      <c r="F36" s="131">
        <f t="shared" si="7"/>
        <v>2.9739132945473443E-3</v>
      </c>
      <c r="H36" s="132">
        <v>346345</v>
      </c>
    </row>
    <row r="37" spans="1:8" x14ac:dyDescent="0.25">
      <c r="A37" s="49" t="s">
        <v>32</v>
      </c>
      <c r="B37" s="129">
        <v>560655</v>
      </c>
      <c r="C37" s="130" t="s">
        <v>189</v>
      </c>
      <c r="D37" s="130" t="s">
        <v>189</v>
      </c>
      <c r="E37" s="129">
        <f t="shared" si="6"/>
        <v>1360</v>
      </c>
      <c r="F37" s="128">
        <f t="shared" si="7"/>
        <v>2.431632680428039E-3</v>
      </c>
      <c r="H37" s="129">
        <v>559295</v>
      </c>
    </row>
    <row r="38" spans="1:8" x14ac:dyDescent="0.25">
      <c r="A38" s="153" t="s">
        <v>284</v>
      </c>
    </row>
    <row r="39" spans="1:8" ht="15.75" x14ac:dyDescent="0.3">
      <c r="B39" s="224"/>
    </row>
    <row r="41" spans="1:8" x14ac:dyDescent="0.25">
      <c r="B41" s="147">
        <f>B30+B20</f>
        <v>351820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3r trimestre 2023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39" t="s">
        <v>33</v>
      </c>
      <c r="C31" s="142" t="s">
        <v>313</v>
      </c>
      <c r="D31" s="142" t="s">
        <v>314</v>
      </c>
      <c r="E31" s="142" t="s">
        <v>315</v>
      </c>
      <c r="F31" s="142" t="s">
        <v>316</v>
      </c>
      <c r="G31" s="142" t="s">
        <v>317</v>
      </c>
    </row>
    <row r="32" spans="1:7" x14ac:dyDescent="0.25">
      <c r="A32" s="140" t="s">
        <v>29</v>
      </c>
      <c r="B32" s="143">
        <v>20846</v>
      </c>
      <c r="C32" s="47">
        <v>1.4411990776325902E-3</v>
      </c>
      <c r="D32" s="47">
        <v>-2.1062709430349448E-3</v>
      </c>
      <c r="E32" s="47">
        <v>1.5392109108621529E-2</v>
      </c>
      <c r="F32" s="47">
        <v>-5.4345853747051351E-2</v>
      </c>
      <c r="G32" s="47">
        <v>-0.10746703202603186</v>
      </c>
    </row>
    <row r="33" spans="1:7" x14ac:dyDescent="0.25">
      <c r="A33" s="140" t="s">
        <v>30</v>
      </c>
      <c r="B33" s="144">
        <v>110633</v>
      </c>
      <c r="C33" s="47">
        <v>8.2109138628658918E-3</v>
      </c>
      <c r="D33" s="47">
        <v>1.6464383825947941E-2</v>
      </c>
      <c r="E33" s="47">
        <v>2.872312727813732E-2</v>
      </c>
      <c r="F33" s="47">
        <v>-5.4467292275609799E-2</v>
      </c>
      <c r="G33" s="47">
        <v>-8.7623084662455261E-2</v>
      </c>
    </row>
    <row r="34" spans="1:7" x14ac:dyDescent="0.25">
      <c r="A34" s="140" t="s">
        <v>31</v>
      </c>
      <c r="B34" s="144">
        <v>153972</v>
      </c>
      <c r="C34" s="47">
        <v>6.721414373888482E-3</v>
      </c>
      <c r="D34" s="47">
        <v>1.3433729785231453E-2</v>
      </c>
      <c r="E34" s="47">
        <v>2.7678958785249459E-2</v>
      </c>
      <c r="F34" s="47">
        <v>-5.2270041363009653E-2</v>
      </c>
      <c r="G34" s="47">
        <v>-0.14364849833147941</v>
      </c>
    </row>
    <row r="35" spans="1:7" x14ac:dyDescent="0.25">
      <c r="A35" s="140" t="s">
        <v>32</v>
      </c>
      <c r="B35" s="144">
        <v>246953</v>
      </c>
      <c r="C35" s="47">
        <v>8.1113297355551381E-3</v>
      </c>
      <c r="D35" s="47">
        <v>1.7159073591254886E-2</v>
      </c>
      <c r="E35" s="47">
        <v>3.1782440483651281E-2</v>
      </c>
      <c r="F35" s="47">
        <v>-4.3607409386824059E-2</v>
      </c>
      <c r="G35" s="47">
        <v>-0.10944706692679128</v>
      </c>
    </row>
    <row r="37" spans="1:7" x14ac:dyDescent="0.25">
      <c r="C37" s="145"/>
    </row>
    <row r="38" spans="1:7" x14ac:dyDescent="0.25">
      <c r="C38" s="145"/>
    </row>
    <row r="39" spans="1:7" x14ac:dyDescent="0.25">
      <c r="C39" s="145"/>
    </row>
    <row r="40" spans="1:7" x14ac:dyDescent="0.25">
      <c r="C40" s="145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workbookViewId="0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3r trimestre 2023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39</v>
      </c>
    </row>
    <row r="32" spans="1:5" x14ac:dyDescent="0.25">
      <c r="A32" s="146">
        <v>2016</v>
      </c>
      <c r="B32" s="143">
        <v>21475</v>
      </c>
      <c r="C32" s="47">
        <f>(B32-B40)/B40</f>
        <v>3.0865975422427035E-2</v>
      </c>
      <c r="E32" s="73"/>
    </row>
    <row r="33" spans="1:5" x14ac:dyDescent="0.25">
      <c r="A33" s="146">
        <v>2017</v>
      </c>
      <c r="B33" s="143">
        <v>21866</v>
      </c>
      <c r="C33" s="47">
        <f t="shared" ref="C33:C35" si="0">(B33-B32)/B32</f>
        <v>1.8207217694994178E-2</v>
      </c>
      <c r="E33" s="187"/>
    </row>
    <row r="34" spans="1:5" x14ac:dyDescent="0.25">
      <c r="A34" s="146">
        <v>2018</v>
      </c>
      <c r="B34" s="143">
        <v>21945</v>
      </c>
      <c r="C34" s="47">
        <f t="shared" si="0"/>
        <v>3.6129150278971919E-3</v>
      </c>
    </row>
    <row r="35" spans="1:5" x14ac:dyDescent="0.25">
      <c r="A35" s="146">
        <v>2019</v>
      </c>
      <c r="B35" s="143">
        <v>22044</v>
      </c>
      <c r="C35" s="47">
        <f t="shared" si="0"/>
        <v>4.5112781954887221E-3</v>
      </c>
      <c r="D35" s="73"/>
    </row>
    <row r="36" spans="1:5" x14ac:dyDescent="0.25">
      <c r="A36" s="146">
        <v>2020</v>
      </c>
      <c r="B36" s="143">
        <v>20530</v>
      </c>
      <c r="C36" s="47">
        <f>(B36-B35)/B35</f>
        <v>-6.868082017782616E-2</v>
      </c>
      <c r="D36" s="73"/>
    </row>
    <row r="37" spans="1:5" x14ac:dyDescent="0.25">
      <c r="A37" s="146">
        <v>2021</v>
      </c>
      <c r="B37" s="143">
        <v>20890</v>
      </c>
      <c r="C37" s="47">
        <f>(B37-B36)/B36</f>
        <v>1.7535314174378959E-2</v>
      </c>
      <c r="D37" s="73"/>
    </row>
    <row r="38" spans="1:5" x14ac:dyDescent="0.25">
      <c r="A38" s="146">
        <v>2022</v>
      </c>
      <c r="B38" s="143">
        <v>20816</v>
      </c>
      <c r="C38" s="47">
        <f>(B38-B37)/B37</f>
        <v>-3.5423647678314981E-3</v>
      </c>
      <c r="D38" s="252"/>
      <c r="E38" s="73"/>
    </row>
    <row r="39" spans="1:5" x14ac:dyDescent="0.25">
      <c r="A39" s="146">
        <v>2023</v>
      </c>
      <c r="B39" s="143">
        <v>20846</v>
      </c>
      <c r="C39" s="47">
        <f>(B39-B38)/B38</f>
        <v>1.4411990776325902E-3</v>
      </c>
      <c r="D39" s="73"/>
    </row>
    <row r="40" spans="1:5" hidden="1" x14ac:dyDescent="0.25">
      <c r="A40" s="203">
        <v>2015</v>
      </c>
      <c r="B40" s="187">
        <v>20832</v>
      </c>
      <c r="C40" s="37"/>
    </row>
    <row r="41" spans="1:5" x14ac:dyDescent="0.25">
      <c r="A41" s="37"/>
      <c r="B41" s="37"/>
      <c r="C41" s="37"/>
    </row>
    <row r="42" spans="1:5" x14ac:dyDescent="0.25">
      <c r="A42" s="37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zoomScaleNormal="100" workbookViewId="0"/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7" width="12.140625" style="1"/>
    <col min="8" max="8" width="12" style="1" customWidth="1"/>
    <col min="9" max="16384" width="12.140625" style="1"/>
  </cols>
  <sheetData>
    <row r="1" spans="1:9" ht="21.75" customHeight="1" x14ac:dyDescent="0.25">
      <c r="A1" s="2" t="s">
        <v>28</v>
      </c>
      <c r="B1" s="210" t="s">
        <v>258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3r trimestre 2023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7" spans="1:9" ht="21.75" customHeight="1" x14ac:dyDescent="0.25">
      <c r="A7" s="29"/>
    </row>
    <row r="8" spans="1:9" ht="21.75" customHeight="1" x14ac:dyDescent="0.25">
      <c r="A8" s="7"/>
      <c r="B8" s="137"/>
      <c r="C8" s="137"/>
      <c r="D8" s="288" t="s">
        <v>130</v>
      </c>
      <c r="E8" s="288"/>
      <c r="F8" s="288"/>
      <c r="G8" s="288"/>
      <c r="H8" s="288"/>
    </row>
    <row r="9" spans="1:9" ht="21.75" customHeight="1" x14ac:dyDescent="0.25">
      <c r="A9" s="9"/>
      <c r="B9" s="10">
        <v>2023</v>
      </c>
      <c r="C9" s="10" t="s">
        <v>131</v>
      </c>
      <c r="D9" s="10" t="s">
        <v>325</v>
      </c>
      <c r="E9" s="10" t="s">
        <v>324</v>
      </c>
      <c r="F9" s="10" t="s">
        <v>328</v>
      </c>
      <c r="G9" s="10" t="s">
        <v>327</v>
      </c>
      <c r="H9" s="10" t="s">
        <v>326</v>
      </c>
      <c r="I9" s="37"/>
    </row>
    <row r="10" spans="1:9" ht="21.75" customHeight="1" x14ac:dyDescent="0.25">
      <c r="A10" s="11" t="s">
        <v>132</v>
      </c>
      <c r="B10" s="12">
        <v>20846</v>
      </c>
      <c r="C10" s="13">
        <v>1</v>
      </c>
      <c r="D10" s="13">
        <v>1.4411990776325902E-3</v>
      </c>
      <c r="E10" s="13">
        <v>-2.1062709430349448E-3</v>
      </c>
      <c r="F10" s="13">
        <v>1.5392109108621529E-2</v>
      </c>
      <c r="G10" s="13">
        <v>-5.4345853747051351E-2</v>
      </c>
      <c r="H10" s="13">
        <v>-0.10746703202603186</v>
      </c>
    </row>
    <row r="11" spans="1:9" ht="30" x14ac:dyDescent="0.25">
      <c r="A11" s="14" t="s">
        <v>332</v>
      </c>
      <c r="B11" s="15">
        <v>2851</v>
      </c>
      <c r="C11" s="16">
        <v>0.13676484697304039</v>
      </c>
      <c r="D11" s="16">
        <v>-2.8289025221540559E-2</v>
      </c>
      <c r="E11" s="16">
        <v>-6.0006594131223209E-2</v>
      </c>
      <c r="F11" s="16">
        <v>-3.5520974289580516E-2</v>
      </c>
      <c r="G11" s="16">
        <v>-8.9137380191693288E-2</v>
      </c>
      <c r="H11" s="16">
        <v>-0.12893369996944698</v>
      </c>
    </row>
    <row r="12" spans="1:9" ht="15" x14ac:dyDescent="0.25">
      <c r="A12" s="14" t="s">
        <v>333</v>
      </c>
      <c r="B12" s="15">
        <v>2040</v>
      </c>
      <c r="C12" s="16">
        <v>9.7860500815504167E-2</v>
      </c>
      <c r="D12" s="16">
        <v>-1.2584704743465635E-2</v>
      </c>
      <c r="E12" s="16">
        <v>-6.3321967851924016E-3</v>
      </c>
      <c r="F12" s="16">
        <v>1.6442451420029897E-2</v>
      </c>
      <c r="G12" s="16">
        <v>-5.4242002781641166E-2</v>
      </c>
      <c r="H12" s="16">
        <v>7.1428571428571425E-2</v>
      </c>
    </row>
    <row r="13" spans="1:9" ht="45" x14ac:dyDescent="0.25">
      <c r="A13" s="14" t="s">
        <v>334</v>
      </c>
      <c r="B13" s="15">
        <v>1974</v>
      </c>
      <c r="C13" s="16">
        <v>9.4694425789120212E-2</v>
      </c>
      <c r="D13" s="16">
        <v>2.5393600812595226E-3</v>
      </c>
      <c r="E13" s="16">
        <v>-3.0303030303030303E-3</v>
      </c>
      <c r="F13" s="16">
        <v>6.6292707802141767E-3</v>
      </c>
      <c r="G13" s="16">
        <v>-0.11000901713255185</v>
      </c>
      <c r="H13" s="16">
        <v>-0.11161116111611161</v>
      </c>
    </row>
    <row r="14" spans="1:9" ht="30" x14ac:dyDescent="0.25">
      <c r="A14" s="14" t="s">
        <v>335</v>
      </c>
      <c r="B14" s="15">
        <v>1513</v>
      </c>
      <c r="C14" s="16">
        <v>7.2579871438165591E-2</v>
      </c>
      <c r="D14" s="16">
        <v>2.0229265003371546E-2</v>
      </c>
      <c r="E14" s="16">
        <v>-1.0464355788096796E-2</v>
      </c>
      <c r="F14" s="16">
        <v>5.9840425531914893E-3</v>
      </c>
      <c r="G14" s="16">
        <v>-2.8883183568677792E-2</v>
      </c>
      <c r="H14" s="16">
        <v>-0.31877532642953627</v>
      </c>
    </row>
    <row r="15" spans="1:9" ht="30" x14ac:dyDescent="0.25">
      <c r="A15" s="14" t="s">
        <v>336</v>
      </c>
      <c r="B15" s="15">
        <v>1079</v>
      </c>
      <c r="C15" s="16">
        <v>5.1760529598004416E-2</v>
      </c>
      <c r="D15" s="16">
        <v>2.8598665395614873E-2</v>
      </c>
      <c r="E15" s="16">
        <v>4.0501446480231434E-2</v>
      </c>
      <c r="F15" s="16">
        <v>6.7260138476755688E-2</v>
      </c>
      <c r="G15" s="16">
        <v>-5.0176056338028172E-2</v>
      </c>
      <c r="H15" s="16">
        <v>-0.26946513202437372</v>
      </c>
    </row>
    <row r="16" spans="1:9" ht="15" x14ac:dyDescent="0.25">
      <c r="A16" s="14" t="s">
        <v>338</v>
      </c>
      <c r="B16" s="15">
        <v>875</v>
      </c>
      <c r="C16" s="16">
        <v>4.1974479516453993E-2</v>
      </c>
      <c r="D16" s="16">
        <v>4.5400238948626048E-2</v>
      </c>
      <c r="E16" s="16">
        <v>4.9160671462829736E-2</v>
      </c>
      <c r="F16" s="16">
        <v>4.41527446300716E-2</v>
      </c>
      <c r="G16" s="16">
        <v>-2.2805017103762829E-3</v>
      </c>
      <c r="H16" s="16">
        <v>3.795966785290629E-2</v>
      </c>
    </row>
    <row r="17" spans="1:8" ht="15" x14ac:dyDescent="0.25">
      <c r="A17" s="14" t="s">
        <v>337</v>
      </c>
      <c r="B17" s="15">
        <v>870</v>
      </c>
      <c r="C17" s="16">
        <v>4.1734625347788545E-2</v>
      </c>
      <c r="D17" s="16">
        <v>1.873536299765808E-2</v>
      </c>
      <c r="E17" s="16">
        <v>2.9585798816568046E-2</v>
      </c>
      <c r="F17" s="16">
        <v>8.2089552238805971E-2</v>
      </c>
      <c r="G17" s="16">
        <v>7.274969173859433E-2</v>
      </c>
      <c r="H17" s="16">
        <v>-0.32558139534883723</v>
      </c>
    </row>
    <row r="18" spans="1:8" ht="15" x14ac:dyDescent="0.25">
      <c r="A18" s="14" t="s">
        <v>339</v>
      </c>
      <c r="B18" s="15">
        <v>693</v>
      </c>
      <c r="C18" s="16">
        <v>3.3243787777031568E-2</v>
      </c>
      <c r="D18" s="16">
        <v>1.167883211678832E-2</v>
      </c>
      <c r="E18" s="16">
        <v>4.8411497730711045E-2</v>
      </c>
      <c r="F18" s="16">
        <v>7.7760497667185069E-2</v>
      </c>
      <c r="G18" s="16">
        <v>-1.282051282051282E-2</v>
      </c>
      <c r="H18" s="16">
        <v>0.22222222222222221</v>
      </c>
    </row>
    <row r="19" spans="1:8" ht="15" x14ac:dyDescent="0.25">
      <c r="A19" s="14" t="s">
        <v>341</v>
      </c>
      <c r="B19" s="15">
        <v>617</v>
      </c>
      <c r="C19" s="16">
        <v>2.9598004413316704E-2</v>
      </c>
      <c r="D19" s="16">
        <v>1.3136288998357963E-2</v>
      </c>
      <c r="E19" s="16">
        <v>2.3217247097844111E-2</v>
      </c>
      <c r="F19" s="16">
        <v>4.2229729729729729E-2</v>
      </c>
      <c r="G19" s="16">
        <v>-3.2915360501567396E-2</v>
      </c>
      <c r="H19" s="16">
        <v>0.30720338983050849</v>
      </c>
    </row>
    <row r="20" spans="1:8" ht="30" x14ac:dyDescent="0.25">
      <c r="A20" s="17" t="s">
        <v>340</v>
      </c>
      <c r="B20" s="18">
        <v>596</v>
      </c>
      <c r="C20" s="19">
        <v>2.8590616904921807E-2</v>
      </c>
      <c r="D20" s="19">
        <v>6.7567567567567571E-3</v>
      </c>
      <c r="E20" s="19">
        <v>-2.4549918166939442E-2</v>
      </c>
      <c r="F20" s="19">
        <v>-4.4871794871794872E-2</v>
      </c>
      <c r="G20" s="19">
        <v>-0.12992700729927006</v>
      </c>
      <c r="H20" s="19">
        <v>-0.16526610644257703</v>
      </c>
    </row>
    <row r="22" spans="1:8" ht="21.75" customHeight="1" x14ac:dyDescent="0.25">
      <c r="A22" s="44" t="s">
        <v>34</v>
      </c>
    </row>
    <row r="23" spans="1:8" ht="21.75" customHeight="1" x14ac:dyDescent="0.25">
      <c r="A23" s="44"/>
    </row>
  </sheetData>
  <mergeCells count="1">
    <mergeCell ref="D8:H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workbookViewId="0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3r trimestre 2023</v>
      </c>
    </row>
    <row r="6" spans="1:4" ht="15.75" thickBot="1" x14ac:dyDescent="0.3">
      <c r="A6" s="251" t="str">
        <f>Índex!B20</f>
        <v>Dinamisme empresarial.</v>
      </c>
      <c r="B6" s="32"/>
      <c r="C6" s="32"/>
      <c r="D6" s="32"/>
    </row>
    <row r="7" spans="1:4" x14ac:dyDescent="0.25">
      <c r="A7" s="289" t="s">
        <v>123</v>
      </c>
      <c r="B7" s="291" t="s">
        <v>55</v>
      </c>
      <c r="C7" s="293" t="s">
        <v>58</v>
      </c>
      <c r="D7" s="293"/>
    </row>
    <row r="8" spans="1:4" x14ac:dyDescent="0.25">
      <c r="A8" s="290"/>
      <c r="B8" s="292"/>
      <c r="C8" s="33" t="s">
        <v>55</v>
      </c>
      <c r="D8" s="33" t="s">
        <v>56</v>
      </c>
    </row>
    <row r="9" spans="1:4" x14ac:dyDescent="0.25">
      <c r="A9" s="34" t="s">
        <v>338</v>
      </c>
      <c r="B9" s="35">
        <v>875</v>
      </c>
      <c r="C9" s="35">
        <v>38</v>
      </c>
      <c r="D9" s="36">
        <v>4.5400238948626048E-2</v>
      </c>
    </row>
    <row r="10" spans="1:4" x14ac:dyDescent="0.25">
      <c r="A10" s="34" t="s">
        <v>335</v>
      </c>
      <c r="B10" s="38">
        <v>1513</v>
      </c>
      <c r="C10" s="38">
        <v>30</v>
      </c>
      <c r="D10" s="39">
        <v>2.0229265003371546E-2</v>
      </c>
    </row>
    <row r="11" spans="1:4" x14ac:dyDescent="0.25">
      <c r="A11" s="34" t="s">
        <v>336</v>
      </c>
      <c r="B11" s="38">
        <v>1079</v>
      </c>
      <c r="C11" s="38">
        <v>30</v>
      </c>
      <c r="D11" s="39">
        <v>2.8598665395614873E-2</v>
      </c>
    </row>
    <row r="12" spans="1:4" ht="13.5" customHeight="1" x14ac:dyDescent="0.25">
      <c r="A12" s="34" t="s">
        <v>347</v>
      </c>
      <c r="B12" s="38">
        <v>142</v>
      </c>
      <c r="C12" s="38">
        <v>20</v>
      </c>
      <c r="D12" s="39">
        <v>0.16393442622950818</v>
      </c>
    </row>
    <row r="13" spans="1:4" x14ac:dyDescent="0.25">
      <c r="A13" s="34" t="s">
        <v>337</v>
      </c>
      <c r="B13" s="38">
        <v>870</v>
      </c>
      <c r="C13" s="38">
        <v>16</v>
      </c>
      <c r="D13" s="39">
        <v>1.873536299765808E-2</v>
      </c>
    </row>
    <row r="14" spans="1:4" x14ac:dyDescent="0.25">
      <c r="A14" s="34" t="s">
        <v>348</v>
      </c>
      <c r="B14" s="35">
        <v>339</v>
      </c>
      <c r="C14" s="35">
        <v>16</v>
      </c>
      <c r="D14" s="36">
        <v>4.9535603715170282E-2</v>
      </c>
    </row>
    <row r="15" spans="1:4" x14ac:dyDescent="0.25">
      <c r="A15" s="34" t="s">
        <v>345</v>
      </c>
      <c r="B15" s="35">
        <v>565</v>
      </c>
      <c r="C15" s="35">
        <v>10</v>
      </c>
      <c r="D15" s="36">
        <v>1.8018018018018018E-2</v>
      </c>
    </row>
    <row r="16" spans="1:4" x14ac:dyDescent="0.25">
      <c r="A16" s="34" t="s">
        <v>349</v>
      </c>
      <c r="B16" s="35">
        <v>61</v>
      </c>
      <c r="C16" s="35">
        <v>9</v>
      </c>
      <c r="D16" s="36">
        <v>0.17307692307692307</v>
      </c>
    </row>
    <row r="17" spans="1:4" x14ac:dyDescent="0.25">
      <c r="A17" s="34" t="s">
        <v>339</v>
      </c>
      <c r="B17" s="38">
        <v>693</v>
      </c>
      <c r="C17" s="38">
        <v>8</v>
      </c>
      <c r="D17" s="39">
        <v>1.167883211678832E-2</v>
      </c>
    </row>
    <row r="18" spans="1:4" x14ac:dyDescent="0.25">
      <c r="A18" s="34" t="s">
        <v>341</v>
      </c>
      <c r="B18" s="38">
        <v>617</v>
      </c>
      <c r="C18" s="38">
        <v>8</v>
      </c>
      <c r="D18" s="39">
        <v>1.3136288998357963E-2</v>
      </c>
    </row>
    <row r="19" spans="1:4" ht="15" customHeight="1" x14ac:dyDescent="0.25">
      <c r="A19" s="294" t="s">
        <v>124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x14ac:dyDescent="0.25">
      <c r="A21" s="34" t="s">
        <v>332</v>
      </c>
      <c r="B21" s="38">
        <v>2851</v>
      </c>
      <c r="C21" s="38">
        <v>-83</v>
      </c>
      <c r="D21" s="39">
        <v>-2.8289025221540559E-2</v>
      </c>
    </row>
    <row r="22" spans="1:4" x14ac:dyDescent="0.25">
      <c r="A22" s="34" t="s">
        <v>350</v>
      </c>
      <c r="B22" s="38">
        <v>486</v>
      </c>
      <c r="C22" s="38">
        <v>-27</v>
      </c>
      <c r="D22" s="39">
        <v>-5.2631578947368418E-2</v>
      </c>
    </row>
    <row r="23" spans="1:4" x14ac:dyDescent="0.25">
      <c r="A23" s="34" t="s">
        <v>333</v>
      </c>
      <c r="B23" s="38">
        <v>2040</v>
      </c>
      <c r="C23" s="38">
        <v>-26</v>
      </c>
      <c r="D23" s="39">
        <v>-1.2584704743465635E-2</v>
      </c>
    </row>
    <row r="24" spans="1:4" x14ac:dyDescent="0.25">
      <c r="A24" s="34" t="s">
        <v>354</v>
      </c>
      <c r="B24" s="38">
        <v>454</v>
      </c>
      <c r="C24" s="38">
        <v>-13</v>
      </c>
      <c r="D24" s="39">
        <v>-2.7837259100642397E-2</v>
      </c>
    </row>
    <row r="25" spans="1:4" x14ac:dyDescent="0.25">
      <c r="A25" s="40" t="s">
        <v>361</v>
      </c>
      <c r="B25" s="35">
        <v>177</v>
      </c>
      <c r="C25" s="35">
        <v>-9</v>
      </c>
      <c r="D25" s="36">
        <v>-4.8387096774193547E-2</v>
      </c>
    </row>
    <row r="26" spans="1:4" x14ac:dyDescent="0.25">
      <c r="A26" s="34" t="s">
        <v>351</v>
      </c>
      <c r="B26" s="38">
        <v>59</v>
      </c>
      <c r="C26" s="38">
        <v>-9</v>
      </c>
      <c r="D26" s="39">
        <v>-0.13235294117647059</v>
      </c>
    </row>
    <row r="27" spans="1:4" x14ac:dyDescent="0.25">
      <c r="A27" s="34" t="s">
        <v>352</v>
      </c>
      <c r="B27" s="38">
        <v>127</v>
      </c>
      <c r="C27" s="38">
        <v>-8</v>
      </c>
      <c r="D27" s="39">
        <v>-5.9259259259259262E-2</v>
      </c>
    </row>
    <row r="28" spans="1:4" x14ac:dyDescent="0.25">
      <c r="A28" s="78" t="s">
        <v>344</v>
      </c>
      <c r="B28" s="38">
        <v>444</v>
      </c>
      <c r="C28" s="38">
        <v>-7</v>
      </c>
      <c r="D28" s="39">
        <v>-1.5521064301552107E-2</v>
      </c>
    </row>
    <row r="29" spans="1:4" x14ac:dyDescent="0.25">
      <c r="A29" s="34" t="s">
        <v>353</v>
      </c>
      <c r="B29" s="38">
        <v>160</v>
      </c>
      <c r="C29" s="38">
        <v>-6</v>
      </c>
      <c r="D29" s="39">
        <v>-3.614457831325301E-2</v>
      </c>
    </row>
    <row r="30" spans="1:4" x14ac:dyDescent="0.25">
      <c r="A30" s="41" t="s">
        <v>362</v>
      </c>
      <c r="B30" s="42">
        <v>93</v>
      </c>
      <c r="C30" s="42">
        <v>-6</v>
      </c>
      <c r="D30" s="43">
        <v>-6.0606060606060608E-2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E88"/>
  <sheetViews>
    <sheetView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  <c r="B1" s="210" t="s">
        <v>258</v>
      </c>
      <c r="C1" s="37"/>
    </row>
    <row r="3" spans="1:9" ht="18.75" x14ac:dyDescent="0.3">
      <c r="A3" s="30" t="s">
        <v>3</v>
      </c>
    </row>
    <row r="5" spans="1:9" x14ac:dyDescent="0.25">
      <c r="A5" s="29" t="str">
        <f>[2]Índex!A18</f>
        <v>TE3</v>
      </c>
      <c r="C5" s="29" t="str">
        <f>Índex!A7</f>
        <v>3r trimestre 2023</v>
      </c>
    </row>
    <row r="6" spans="1:9" ht="15.75" thickBot="1" x14ac:dyDescent="0.3">
      <c r="A6" s="31" t="str">
        <f>[2]Índex!B18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8" t="s">
        <v>33</v>
      </c>
      <c r="C8" s="298" t="s">
        <v>75</v>
      </c>
      <c r="D8" s="299" t="s">
        <v>76</v>
      </c>
      <c r="E8" s="299"/>
      <c r="F8" s="299"/>
      <c r="G8" s="299"/>
      <c r="H8" s="299"/>
    </row>
    <row r="9" spans="1:9" x14ac:dyDescent="0.25">
      <c r="B9" s="298" t="s">
        <v>33</v>
      </c>
      <c r="C9" s="298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383</v>
      </c>
      <c r="C10" s="58">
        <v>1.8372829319773579E-2</v>
      </c>
      <c r="D10" s="59">
        <v>-3.7688442211055273E-2</v>
      </c>
      <c r="E10" s="59">
        <v>-5.1948051948051948E-3</v>
      </c>
      <c r="F10" s="59">
        <v>-1.5424164524421594E-2</v>
      </c>
      <c r="G10" s="59">
        <v>-9.8823529411764699E-2</v>
      </c>
      <c r="H10" s="59">
        <v>-7.0388349514563103E-2</v>
      </c>
    </row>
    <row r="11" spans="1:9" x14ac:dyDescent="0.25">
      <c r="A11" s="56" t="s">
        <v>78</v>
      </c>
      <c r="B11" s="57">
        <v>141</v>
      </c>
      <c r="C11" s="58">
        <v>6.7638875563657292E-3</v>
      </c>
      <c r="D11" s="59">
        <v>2.1739130434782608E-2</v>
      </c>
      <c r="E11" s="59">
        <v>2.9197080291970802E-2</v>
      </c>
      <c r="F11" s="59">
        <v>2.9197080291970802E-2</v>
      </c>
      <c r="G11" s="59">
        <v>-2.0833333333333332E-2</v>
      </c>
      <c r="H11" s="59">
        <v>-0.10759493670886076</v>
      </c>
    </row>
    <row r="12" spans="1:9" x14ac:dyDescent="0.25">
      <c r="A12" s="56" t="s">
        <v>79</v>
      </c>
      <c r="B12" s="57">
        <v>1757</v>
      </c>
      <c r="C12" s="58">
        <v>8.4284754869039621E-2</v>
      </c>
      <c r="D12" s="59">
        <v>1.0932105868814729E-2</v>
      </c>
      <c r="E12" s="59">
        <v>6.8767908309455587E-3</v>
      </c>
      <c r="F12" s="59">
        <v>4.583333333333333E-2</v>
      </c>
      <c r="G12" s="59">
        <v>-1.4582164890633763E-2</v>
      </c>
      <c r="H12" s="59">
        <v>-1.8435754189944135E-2</v>
      </c>
    </row>
    <row r="13" spans="1:9" x14ac:dyDescent="0.25">
      <c r="A13" s="56" t="s">
        <v>80</v>
      </c>
      <c r="B13" s="57">
        <v>67</v>
      </c>
      <c r="C13" s="58">
        <v>3.2140458601170488E-3</v>
      </c>
      <c r="D13" s="59">
        <v>4.6875E-2</v>
      </c>
      <c r="E13" s="59">
        <v>0.11666666666666667</v>
      </c>
      <c r="F13" s="59">
        <v>0.19642857142857142</v>
      </c>
      <c r="G13" s="59">
        <v>3.0769230769230771E-2</v>
      </c>
      <c r="H13" s="59">
        <v>-0.27173913043478259</v>
      </c>
    </row>
    <row r="14" spans="1:9" x14ac:dyDescent="0.25">
      <c r="A14" s="56" t="s">
        <v>81</v>
      </c>
      <c r="B14" s="57">
        <v>243</v>
      </c>
      <c r="C14" s="58">
        <v>1.1656912597140938E-2</v>
      </c>
      <c r="D14" s="59">
        <v>8.2987551867219917E-3</v>
      </c>
      <c r="E14" s="59">
        <v>2.5316455696202531E-2</v>
      </c>
      <c r="F14" s="59">
        <v>4.1322314049586778E-3</v>
      </c>
      <c r="G14" s="59">
        <v>-1.6194331983805668E-2</v>
      </c>
      <c r="H14" s="59">
        <v>6.5789473684210523E-2</v>
      </c>
    </row>
    <row r="15" spans="1:9" x14ac:dyDescent="0.25">
      <c r="A15" s="56" t="s">
        <v>82</v>
      </c>
      <c r="B15" s="57">
        <v>82</v>
      </c>
      <c r="C15" s="58">
        <v>3.9336083661134034E-3</v>
      </c>
      <c r="D15" s="59">
        <v>7.8947368421052627E-2</v>
      </c>
      <c r="E15" s="59">
        <v>-1.2048192771084338E-2</v>
      </c>
      <c r="F15" s="59">
        <v>2.5000000000000001E-2</v>
      </c>
      <c r="G15" s="59">
        <v>-0.1276595744680851</v>
      </c>
      <c r="H15" s="59">
        <v>-6.8181818181818177E-2</v>
      </c>
    </row>
    <row r="16" spans="1:9" x14ac:dyDescent="0.25">
      <c r="A16" s="56" t="s">
        <v>83</v>
      </c>
      <c r="B16" s="57">
        <v>244</v>
      </c>
      <c r="C16" s="58">
        <v>1.1704883430874028E-2</v>
      </c>
      <c r="D16" s="59">
        <v>6.0869565217391307E-2</v>
      </c>
      <c r="E16" s="59">
        <v>8.4444444444444447E-2</v>
      </c>
      <c r="F16" s="59">
        <v>0.10407239819004525</v>
      </c>
      <c r="G16" s="59">
        <v>0.10407239819004525</v>
      </c>
      <c r="H16" s="59">
        <v>-0.16723549488054607</v>
      </c>
    </row>
    <row r="17" spans="1:8" x14ac:dyDescent="0.25">
      <c r="A17" s="56" t="s">
        <v>84</v>
      </c>
      <c r="B17" s="57">
        <v>2401</v>
      </c>
      <c r="C17" s="58">
        <v>0.11517797179314976</v>
      </c>
      <c r="D17" s="59">
        <v>1.9532908704883226E-2</v>
      </c>
      <c r="E17" s="59">
        <v>1.7804154302670624E-2</v>
      </c>
      <c r="F17" s="59">
        <v>2.6946107784431138E-2</v>
      </c>
      <c r="G17" s="59">
        <v>-3.7675350701402807E-2</v>
      </c>
      <c r="H17" s="59">
        <v>-8.2537256400458545E-2</v>
      </c>
    </row>
    <row r="18" spans="1:8" x14ac:dyDescent="0.25">
      <c r="A18" s="56" t="s">
        <v>85</v>
      </c>
      <c r="B18" s="57">
        <v>567</v>
      </c>
      <c r="C18" s="58">
        <v>2.7199462726662189E-2</v>
      </c>
      <c r="D18" s="59">
        <v>0</v>
      </c>
      <c r="E18" s="59">
        <v>1.06951871657754E-2</v>
      </c>
      <c r="F18" s="59">
        <v>3.6563071297989032E-2</v>
      </c>
      <c r="G18" s="59">
        <v>-2.2413793103448276E-2</v>
      </c>
      <c r="H18" s="59">
        <v>-0.15119760479041916</v>
      </c>
    </row>
    <row r="19" spans="1:8" x14ac:dyDescent="0.25">
      <c r="A19" s="56" t="s">
        <v>86</v>
      </c>
      <c r="B19" s="57">
        <v>1177</v>
      </c>
      <c r="C19" s="58">
        <v>5.6461671303847258E-2</v>
      </c>
      <c r="D19" s="59">
        <v>-1.6708437761069339E-2</v>
      </c>
      <c r="E19" s="59">
        <v>-2.404643449419569E-2</v>
      </c>
      <c r="F19" s="59">
        <v>1.2908777969018933E-2</v>
      </c>
      <c r="G19" s="59">
        <v>-5.7646116893514815E-2</v>
      </c>
      <c r="H19" s="59">
        <v>-0.19548872180451127</v>
      </c>
    </row>
    <row r="20" spans="1:8" x14ac:dyDescent="0.25">
      <c r="A20" s="56" t="s">
        <v>87</v>
      </c>
      <c r="B20" s="57">
        <v>1240</v>
      </c>
      <c r="C20" s="58">
        <v>5.9483833829031947E-2</v>
      </c>
      <c r="D20" s="59">
        <v>4.8622366288492711E-3</v>
      </c>
      <c r="E20" s="59">
        <v>-1.1952191235059761E-2</v>
      </c>
      <c r="F20" s="59">
        <v>1.6155088852988692E-3</v>
      </c>
      <c r="G20" s="59">
        <v>-8.4870848708487087E-2</v>
      </c>
      <c r="H20" s="59">
        <v>-0.15358361774744028</v>
      </c>
    </row>
    <row r="21" spans="1:8" x14ac:dyDescent="0.25">
      <c r="A21" s="56" t="s">
        <v>88</v>
      </c>
      <c r="B21" s="57">
        <v>742</v>
      </c>
      <c r="C21" s="58">
        <v>3.5594358629952985E-2</v>
      </c>
      <c r="D21" s="59">
        <v>3.1988873435326845E-2</v>
      </c>
      <c r="E21" s="59">
        <v>4.067321178120617E-2</v>
      </c>
      <c r="F21" s="59">
        <v>3.7762237762237763E-2</v>
      </c>
      <c r="G21" s="59">
        <v>-7.1339173967459327E-2</v>
      </c>
      <c r="H21" s="59">
        <v>-0.10386473429951691</v>
      </c>
    </row>
    <row r="22" spans="1:8" x14ac:dyDescent="0.25">
      <c r="A22" s="56" t="s">
        <v>89</v>
      </c>
      <c r="B22" s="57">
        <v>834</v>
      </c>
      <c r="C22" s="58">
        <v>4.0007675333397295E-2</v>
      </c>
      <c r="D22" s="59">
        <v>-1.5348288075560802E-2</v>
      </c>
      <c r="E22" s="59">
        <v>-3.0232558139534883E-2</v>
      </c>
      <c r="F22" s="59">
        <v>-1.0676156583629894E-2</v>
      </c>
      <c r="G22" s="59">
        <v>-5.6561085972850679E-2</v>
      </c>
      <c r="H22" s="59">
        <v>-0.10802139037433155</v>
      </c>
    </row>
    <row r="23" spans="1:8" x14ac:dyDescent="0.25">
      <c r="A23" s="56" t="s">
        <v>90</v>
      </c>
      <c r="B23" s="57">
        <v>491</v>
      </c>
      <c r="C23" s="58">
        <v>2.3553679362947329E-2</v>
      </c>
      <c r="D23" s="59">
        <v>2.5052192066805846E-2</v>
      </c>
      <c r="E23" s="59">
        <v>-1.4056224899598393E-2</v>
      </c>
      <c r="F23" s="59">
        <v>4.0899795501022499E-3</v>
      </c>
      <c r="G23" s="59">
        <v>-5.0290135396518373E-2</v>
      </c>
      <c r="H23" s="59">
        <v>-0.21565495207667731</v>
      </c>
    </row>
    <row r="24" spans="1:8" x14ac:dyDescent="0.25">
      <c r="A24" s="56" t="s">
        <v>91</v>
      </c>
      <c r="B24" s="57">
        <v>315</v>
      </c>
      <c r="C24" s="58">
        <v>1.5110812625923439E-2</v>
      </c>
      <c r="D24" s="59">
        <v>1.2861736334405145E-2</v>
      </c>
      <c r="E24" s="59">
        <v>3.6184210526315791E-2</v>
      </c>
      <c r="F24" s="59">
        <v>5.7046979865771813E-2</v>
      </c>
      <c r="G24" s="59">
        <v>0.05</v>
      </c>
      <c r="H24" s="59">
        <v>9.7560975609756101E-2</v>
      </c>
    </row>
    <row r="25" spans="1:8" x14ac:dyDescent="0.25">
      <c r="A25" s="56" t="s">
        <v>92</v>
      </c>
      <c r="B25" s="57">
        <v>108</v>
      </c>
      <c r="C25" s="58">
        <v>5.18085004317375E-3</v>
      </c>
      <c r="D25" s="59">
        <v>-1.8181818181818181E-2</v>
      </c>
      <c r="E25" s="59">
        <v>-3.5714285714285712E-2</v>
      </c>
      <c r="F25" s="59">
        <v>1.8867924528301886E-2</v>
      </c>
      <c r="G25" s="59">
        <v>-9.2436974789915971E-2</v>
      </c>
      <c r="H25" s="59">
        <v>-0.13600000000000001</v>
      </c>
    </row>
    <row r="26" spans="1:8" x14ac:dyDescent="0.25">
      <c r="A26" s="56" t="s">
        <v>93</v>
      </c>
      <c r="B26" s="57">
        <v>198</v>
      </c>
      <c r="C26" s="58">
        <v>9.4982250791518751E-3</v>
      </c>
      <c r="D26" s="59">
        <v>-1.9801980198019802E-2</v>
      </c>
      <c r="E26" s="59">
        <v>-4.3478260869565216E-2</v>
      </c>
      <c r="F26" s="59">
        <v>-5.7142857142857141E-2</v>
      </c>
      <c r="G26" s="59">
        <v>-0.10810810810810811</v>
      </c>
      <c r="H26" s="59">
        <v>-0.21739130434782608</v>
      </c>
    </row>
    <row r="27" spans="1:8" x14ac:dyDescent="0.25">
      <c r="A27" s="56" t="s">
        <v>94</v>
      </c>
      <c r="B27" s="57">
        <v>1727</v>
      </c>
      <c r="C27" s="58">
        <v>8.284562985704691E-2</v>
      </c>
      <c r="D27" s="59">
        <v>-1.2013729977116704E-2</v>
      </c>
      <c r="E27" s="59">
        <v>-2.8868360277136259E-3</v>
      </c>
      <c r="F27" s="59">
        <v>1.6480282519128898E-2</v>
      </c>
      <c r="G27" s="59">
        <v>-6.9002695417789764E-2</v>
      </c>
      <c r="H27" s="59">
        <v>-3.6272321428571432E-2</v>
      </c>
    </row>
    <row r="28" spans="1:8" x14ac:dyDescent="0.25">
      <c r="A28" s="56" t="s">
        <v>95</v>
      </c>
      <c r="B28" s="57">
        <v>767</v>
      </c>
      <c r="C28" s="58">
        <v>3.6793629473280243E-2</v>
      </c>
      <c r="D28" s="59">
        <v>-6.4766839378238338E-3</v>
      </c>
      <c r="E28" s="59">
        <v>-3.4005037783375318E-2</v>
      </c>
      <c r="F28" s="59">
        <v>-2.2929936305732482E-2</v>
      </c>
      <c r="G28" s="59">
        <v>-8.5816448152562577E-2</v>
      </c>
      <c r="H28" s="59">
        <v>-8.907363420427554E-2</v>
      </c>
    </row>
    <row r="29" spans="1:8" x14ac:dyDescent="0.25">
      <c r="A29" s="56" t="s">
        <v>96</v>
      </c>
      <c r="B29" s="57">
        <v>1864</v>
      </c>
      <c r="C29" s="58">
        <v>8.9417634078480288E-2</v>
      </c>
      <c r="D29" s="59">
        <v>1.0741138560687433E-3</v>
      </c>
      <c r="E29" s="59">
        <v>-1.6068559185859668E-3</v>
      </c>
      <c r="F29" s="59">
        <v>8.658008658008658E-3</v>
      </c>
      <c r="G29" s="59">
        <v>-5.6680161943319839E-2</v>
      </c>
      <c r="H29" s="59">
        <v>-0.13059701492537312</v>
      </c>
    </row>
    <row r="30" spans="1:8" x14ac:dyDescent="0.25">
      <c r="A30" s="56" t="s">
        <v>97</v>
      </c>
      <c r="B30" s="57">
        <v>78</v>
      </c>
      <c r="C30" s="58">
        <v>3.7417250311810421E-3</v>
      </c>
      <c r="D30" s="59">
        <v>-8.2352941176470587E-2</v>
      </c>
      <c r="E30" s="59">
        <v>-8.2352941176470587E-2</v>
      </c>
      <c r="F30" s="59">
        <v>-0.10344827586206896</v>
      </c>
      <c r="G30" s="59">
        <v>-0.19587628865979381</v>
      </c>
      <c r="H30" s="59">
        <v>-0.34453781512605042</v>
      </c>
    </row>
    <row r="31" spans="1:8" x14ac:dyDescent="0.25">
      <c r="A31" s="56" t="s">
        <v>98</v>
      </c>
      <c r="B31" s="57">
        <v>255</v>
      </c>
      <c r="C31" s="58">
        <v>1.2232562601938021E-2</v>
      </c>
      <c r="D31" s="59">
        <v>-1.1627906976744186E-2</v>
      </c>
      <c r="E31" s="59">
        <v>-1.9230769230769232E-2</v>
      </c>
      <c r="F31" s="59">
        <v>0</v>
      </c>
      <c r="G31" s="59">
        <v>-6.25E-2</v>
      </c>
      <c r="H31" s="59">
        <v>-9.2526690391459068E-2</v>
      </c>
    </row>
    <row r="32" spans="1:8" x14ac:dyDescent="0.25">
      <c r="A32" s="56" t="s">
        <v>99</v>
      </c>
      <c r="B32" s="57">
        <v>1015</v>
      </c>
      <c r="C32" s="58">
        <v>4.8690396239086636E-2</v>
      </c>
      <c r="D32" s="59">
        <v>-9.7560975609756097E-3</v>
      </c>
      <c r="E32" s="59">
        <v>-1.932367149758454E-2</v>
      </c>
      <c r="F32" s="59">
        <v>0</v>
      </c>
      <c r="G32" s="59">
        <v>-3.3333333333333333E-2</v>
      </c>
      <c r="H32" s="59">
        <v>-0.13617021276595745</v>
      </c>
    </row>
    <row r="33" spans="1:11" x14ac:dyDescent="0.25">
      <c r="A33" s="56" t="s">
        <v>100</v>
      </c>
      <c r="B33" s="57">
        <v>831</v>
      </c>
      <c r="C33" s="58">
        <v>3.9863762832198023E-2</v>
      </c>
      <c r="D33" s="59">
        <v>1.9631901840490799E-2</v>
      </c>
      <c r="E33" s="59">
        <v>1.2180267965895249E-2</v>
      </c>
      <c r="F33" s="59">
        <v>3.1017369727047148E-2</v>
      </c>
      <c r="G33" s="59">
        <v>-6.5241844769403826E-2</v>
      </c>
      <c r="H33" s="59">
        <v>-0.10548977395048439</v>
      </c>
    </row>
    <row r="34" spans="1:11" x14ac:dyDescent="0.25">
      <c r="A34" s="56" t="s">
        <v>101</v>
      </c>
      <c r="B34" s="57">
        <v>728</v>
      </c>
      <c r="C34" s="58">
        <v>3.4922766957689727E-2</v>
      </c>
      <c r="D34" s="59">
        <v>1.2517385257301807E-2</v>
      </c>
      <c r="E34" s="59">
        <v>-1.0869565217391304E-2</v>
      </c>
      <c r="F34" s="59">
        <v>1.375515818431912E-3</v>
      </c>
      <c r="G34" s="59">
        <v>-9.7893432465923177E-2</v>
      </c>
      <c r="H34" s="59">
        <v>-3.0625832223701729E-2</v>
      </c>
    </row>
    <row r="35" spans="1:11" x14ac:dyDescent="0.25">
      <c r="A35" s="56" t="s">
        <v>102</v>
      </c>
      <c r="B35" s="57">
        <v>597</v>
      </c>
      <c r="C35" s="58">
        <v>2.8638587738654898E-2</v>
      </c>
      <c r="D35" s="59">
        <v>6.7453625632377737E-3</v>
      </c>
      <c r="E35" s="59">
        <v>3.3613445378151263E-3</v>
      </c>
      <c r="F35" s="59">
        <v>-1.6722408026755853E-3</v>
      </c>
      <c r="G35" s="59">
        <v>-6.8642745709828396E-2</v>
      </c>
      <c r="H35" s="59">
        <v>-0.2134387351778656</v>
      </c>
    </row>
    <row r="36" spans="1:11" x14ac:dyDescent="0.25">
      <c r="A36" s="56" t="s">
        <v>103</v>
      </c>
      <c r="B36" s="57">
        <v>167</v>
      </c>
      <c r="C36" s="58">
        <v>8.0111292334260776E-3</v>
      </c>
      <c r="D36" s="59">
        <v>-5.9523809523809521E-3</v>
      </c>
      <c r="E36" s="59">
        <v>-4.0229885057471264E-2</v>
      </c>
      <c r="F36" s="59">
        <v>1.2121212121212121E-2</v>
      </c>
      <c r="G36" s="59">
        <v>-4.5714285714285714E-2</v>
      </c>
      <c r="H36" s="59">
        <v>-0.18137254901960784</v>
      </c>
    </row>
    <row r="37" spans="1:11" x14ac:dyDescent="0.25">
      <c r="A37" s="56" t="s">
        <v>104</v>
      </c>
      <c r="B37" s="57">
        <v>112</v>
      </c>
      <c r="C37" s="58">
        <v>5.3727333781061117E-3</v>
      </c>
      <c r="D37" s="59">
        <v>2.7522935779816515E-2</v>
      </c>
      <c r="E37" s="59">
        <v>-2.6086956521739129E-2</v>
      </c>
      <c r="F37" s="59">
        <v>9.0090090090090089E-3</v>
      </c>
      <c r="G37" s="59">
        <v>-5.0847457627118647E-2</v>
      </c>
      <c r="H37" s="59">
        <v>-8.8495575221238937E-3</v>
      </c>
    </row>
    <row r="38" spans="1:11" x14ac:dyDescent="0.25">
      <c r="A38" s="56" t="s">
        <v>105</v>
      </c>
      <c r="B38" s="57">
        <v>301</v>
      </c>
      <c r="C38" s="58">
        <v>1.4439220953660174E-2</v>
      </c>
      <c r="D38" s="59">
        <v>-3.3112582781456954E-3</v>
      </c>
      <c r="E38" s="59">
        <v>5.9859154929577461E-2</v>
      </c>
      <c r="F38" s="59">
        <v>0.14015151515151514</v>
      </c>
      <c r="G38" s="59">
        <v>4.878048780487805E-2</v>
      </c>
      <c r="H38" s="59">
        <v>-0.11209439528023599</v>
      </c>
    </row>
    <row r="39" spans="1:11" x14ac:dyDescent="0.25">
      <c r="A39" s="56" t="s">
        <v>106</v>
      </c>
      <c r="B39" s="57">
        <v>1414</v>
      </c>
      <c r="C39" s="58">
        <v>6.7830758898589652E-2</v>
      </c>
      <c r="D39" s="59">
        <v>-2.7510316368638238E-2</v>
      </c>
      <c r="E39" s="59">
        <v>-2.1453287197231833E-2</v>
      </c>
      <c r="F39" s="59">
        <v>-3.5236081747709656E-3</v>
      </c>
      <c r="G39" s="59">
        <v>-8.1221572449642621E-2</v>
      </c>
      <c r="H39" s="59">
        <v>-0.10506329113924051</v>
      </c>
    </row>
    <row r="40" spans="1:11" x14ac:dyDescent="0.25">
      <c r="A40" s="60" t="s">
        <v>29</v>
      </c>
      <c r="B40" s="202">
        <v>20846</v>
      </c>
      <c r="C40" s="62">
        <v>1</v>
      </c>
      <c r="D40" s="59">
        <v>1.4411990776325902E-3</v>
      </c>
      <c r="E40" s="59">
        <v>-2.1062709430349448E-3</v>
      </c>
      <c r="F40" s="59">
        <v>1.5392109108621529E-2</v>
      </c>
      <c r="G40" s="59">
        <v>-5.4345853747051351E-2</v>
      </c>
      <c r="H40" s="59">
        <v>-0.10746703202603186</v>
      </c>
    </row>
    <row r="42" spans="1:11" x14ac:dyDescent="0.25">
      <c r="A42" s="44" t="s">
        <v>34</v>
      </c>
    </row>
    <row r="43" spans="1:11" hidden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1:11" s="37" customFormat="1" hidden="1" x14ac:dyDescent="0.25">
      <c r="B44" s="37" t="s">
        <v>181</v>
      </c>
    </row>
    <row r="45" spans="1:11" s="37" customFormat="1" hidden="1" x14ac:dyDescent="0.25">
      <c r="B45" s="37">
        <v>2023</v>
      </c>
      <c r="C45" s="37">
        <v>2022</v>
      </c>
      <c r="D45" s="37">
        <v>2021</v>
      </c>
      <c r="E45" s="37">
        <v>2020</v>
      </c>
      <c r="F45" s="37">
        <v>2019</v>
      </c>
      <c r="G45" s="37">
        <v>2008</v>
      </c>
    </row>
    <row r="46" spans="1:11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400</v>
      </c>
      <c r="F46">
        <v>429</v>
      </c>
      <c r="G46">
        <v>418</v>
      </c>
    </row>
    <row r="47" spans="1:11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134</v>
      </c>
      <c r="F47">
        <v>143</v>
      </c>
      <c r="G47">
        <v>160</v>
      </c>
    </row>
    <row r="48" spans="1:11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1612</v>
      </c>
      <c r="F48">
        <v>1788</v>
      </c>
      <c r="G48">
        <v>1863</v>
      </c>
    </row>
    <row r="49" spans="1:7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62</v>
      </c>
      <c r="F49">
        <v>68</v>
      </c>
      <c r="G49">
        <v>96</v>
      </c>
    </row>
    <row r="50" spans="1:7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240</v>
      </c>
      <c r="F50">
        <v>250</v>
      </c>
      <c r="G50">
        <v>232</v>
      </c>
    </row>
    <row r="51" spans="1:7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84</v>
      </c>
      <c r="F51">
        <v>93</v>
      </c>
      <c r="G51">
        <v>92</v>
      </c>
    </row>
    <row r="52" spans="1:7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212</v>
      </c>
      <c r="F52">
        <v>233</v>
      </c>
      <c r="G52">
        <v>291</v>
      </c>
    </row>
    <row r="53" spans="1:7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2285</v>
      </c>
      <c r="F53">
        <v>2520</v>
      </c>
      <c r="G53">
        <v>2675</v>
      </c>
    </row>
    <row r="54" spans="1:7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548</v>
      </c>
      <c r="F54">
        <v>584</v>
      </c>
      <c r="G54">
        <v>689</v>
      </c>
    </row>
    <row r="55" spans="1:7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1156</v>
      </c>
      <c r="F55">
        <v>1280</v>
      </c>
      <c r="G55">
        <v>1500</v>
      </c>
    </row>
    <row r="56" spans="1:7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1213</v>
      </c>
      <c r="F56">
        <v>1372</v>
      </c>
      <c r="G56">
        <v>1500</v>
      </c>
    </row>
    <row r="57" spans="1:7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712</v>
      </c>
      <c r="F57">
        <v>798</v>
      </c>
      <c r="G57">
        <v>865</v>
      </c>
    </row>
    <row r="58" spans="1:7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835</v>
      </c>
      <c r="F58">
        <v>910</v>
      </c>
      <c r="G58">
        <v>949</v>
      </c>
    </row>
    <row r="59" spans="1:7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474</v>
      </c>
      <c r="F59">
        <v>524</v>
      </c>
      <c r="G59">
        <v>662</v>
      </c>
    </row>
    <row r="60" spans="1:7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281</v>
      </c>
      <c r="F60">
        <v>316</v>
      </c>
      <c r="G60">
        <v>292</v>
      </c>
    </row>
    <row r="61" spans="1:7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110</v>
      </c>
      <c r="F61">
        <v>118</v>
      </c>
      <c r="G61">
        <v>127</v>
      </c>
    </row>
    <row r="62" spans="1:7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206</v>
      </c>
      <c r="F62">
        <v>224</v>
      </c>
      <c r="G62">
        <v>268</v>
      </c>
    </row>
    <row r="63" spans="1:7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1685</v>
      </c>
      <c r="F63">
        <v>1881</v>
      </c>
      <c r="G63">
        <v>1830</v>
      </c>
    </row>
    <row r="64" spans="1:7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783</v>
      </c>
      <c r="F64">
        <v>868</v>
      </c>
      <c r="G64">
        <v>865</v>
      </c>
    </row>
    <row r="65" spans="1:31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1844</v>
      </c>
      <c r="F65">
        <v>2010</v>
      </c>
      <c r="G65">
        <v>2239</v>
      </c>
    </row>
    <row r="66" spans="1:31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89</v>
      </c>
      <c r="F66">
        <v>100</v>
      </c>
      <c r="G66">
        <v>119</v>
      </c>
    </row>
    <row r="67" spans="1:31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253</v>
      </c>
      <c r="F67">
        <v>273</v>
      </c>
      <c r="G67">
        <v>274</v>
      </c>
    </row>
    <row r="68" spans="1:31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996</v>
      </c>
      <c r="F68">
        <v>1074</v>
      </c>
      <c r="G68">
        <v>1198</v>
      </c>
    </row>
    <row r="69" spans="1:31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795</v>
      </c>
      <c r="F69">
        <v>903</v>
      </c>
      <c r="G69">
        <v>955</v>
      </c>
    </row>
    <row r="70" spans="1:31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732</v>
      </c>
      <c r="F70">
        <v>819</v>
      </c>
      <c r="G70">
        <v>747</v>
      </c>
    </row>
    <row r="71" spans="1:31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597</v>
      </c>
      <c r="F71">
        <v>632</v>
      </c>
      <c r="G71">
        <v>796</v>
      </c>
    </row>
    <row r="72" spans="1:31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166</v>
      </c>
      <c r="F72">
        <v>183</v>
      </c>
      <c r="G72">
        <v>206</v>
      </c>
    </row>
    <row r="73" spans="1:31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112</v>
      </c>
      <c r="F73">
        <v>124</v>
      </c>
      <c r="G73">
        <v>125</v>
      </c>
    </row>
    <row r="74" spans="1:31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256</v>
      </c>
      <c r="F74">
        <v>300</v>
      </c>
      <c r="G74">
        <v>366</v>
      </c>
    </row>
    <row r="75" spans="1:31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1399</v>
      </c>
      <c r="F75">
        <v>1545</v>
      </c>
      <c r="G75">
        <v>1636</v>
      </c>
    </row>
    <row r="76" spans="1:31" hidden="1" x14ac:dyDescent="0.25">
      <c r="A76" t="s">
        <v>29</v>
      </c>
      <c r="B76">
        <v>20800</v>
      </c>
      <c r="C76">
        <v>21012</v>
      </c>
      <c r="D76">
        <v>20631</v>
      </c>
      <c r="E76">
        <v>20271</v>
      </c>
      <c r="F76">
        <v>22362</v>
      </c>
      <c r="G76">
        <v>24035</v>
      </c>
      <c r="H76" s="37"/>
      <c r="I76" s="37"/>
      <c r="J76" s="37"/>
      <c r="K76" s="37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</row>
    <row r="77" spans="1:31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</row>
    <row r="78" spans="1:31" s="37" customFormat="1" hidden="1" x14ac:dyDescent="0.25">
      <c r="A78" s="253" t="s">
        <v>211</v>
      </c>
      <c r="B78" s="254" t="s">
        <v>318</v>
      </c>
      <c r="C78" s="254" t="s">
        <v>319</v>
      </c>
      <c r="D78" s="254" t="s">
        <v>320</v>
      </c>
      <c r="E78" s="254" t="s">
        <v>321</v>
      </c>
      <c r="F78" s="254" t="s">
        <v>322</v>
      </c>
      <c r="G78" s="254" t="s">
        <v>323</v>
      </c>
      <c r="H78" s="254" t="s">
        <v>326</v>
      </c>
      <c r="I78" s="254" t="s">
        <v>327</v>
      </c>
      <c r="J78" s="254" t="s">
        <v>328</v>
      </c>
      <c r="K78" s="254" t="s">
        <v>324</v>
      </c>
      <c r="L78" s="254" t="s">
        <v>325</v>
      </c>
      <c r="M78" s="37" t="s">
        <v>216</v>
      </c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</row>
    <row r="79" spans="1:31" s="37" customFormat="1" hidden="1" x14ac:dyDescent="0.25">
      <c r="A79" s="37" t="s">
        <v>212</v>
      </c>
      <c r="B79" s="187">
        <f>+B53+B57+B69+B70+B68</f>
        <v>5655</v>
      </c>
      <c r="C79" s="187">
        <f>+C53+C57+C69+C70+C68</f>
        <v>5697</v>
      </c>
      <c r="D79" s="187">
        <f t="shared" ref="D79:G79" si="0">+D53+D57+D69+D70+D68</f>
        <v>5661</v>
      </c>
      <c r="E79" s="187">
        <f t="shared" si="0"/>
        <v>5520</v>
      </c>
      <c r="F79" s="187">
        <f t="shared" si="0"/>
        <v>6114</v>
      </c>
      <c r="G79" s="187">
        <f t="shared" si="0"/>
        <v>6440</v>
      </c>
      <c r="H79" s="255">
        <f>($B79-G79)/G79</f>
        <v>-0.12189440993788819</v>
      </c>
      <c r="I79" s="255">
        <f>($B79-F79)/F79</f>
        <v>-7.5073601570166834E-2</v>
      </c>
      <c r="J79" s="255">
        <f>($B79-E79)/E79</f>
        <v>2.4456521739130436E-2</v>
      </c>
      <c r="K79" s="255">
        <f>($B79-D79)/D79</f>
        <v>-1.0598834128245894E-3</v>
      </c>
      <c r="L79" s="255">
        <f>($B79-C79)/C79</f>
        <v>-7.37230121116377E-3</v>
      </c>
      <c r="M79" s="37" t="s">
        <v>209</v>
      </c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</row>
    <row r="80" spans="1:31" s="37" customFormat="1" hidden="1" x14ac:dyDescent="0.25">
      <c r="A80" s="37" t="s">
        <v>213</v>
      </c>
      <c r="B80" s="187">
        <f>+B47+B48+B55+B58+B65+B66+B75</f>
        <v>7264</v>
      </c>
      <c r="C80" s="187">
        <f>+C47+C48+C55+C58+C65+C66+C75</f>
        <v>7364</v>
      </c>
      <c r="D80" s="187">
        <f t="shared" ref="D80:G80" si="1">+D47+D48+D55+D58+D65+D66+D75</f>
        <v>7170</v>
      </c>
      <c r="E80" s="187">
        <f t="shared" si="1"/>
        <v>7069</v>
      </c>
      <c r="F80" s="187">
        <f t="shared" si="1"/>
        <v>7776</v>
      </c>
      <c r="G80" s="187">
        <f t="shared" si="1"/>
        <v>8466</v>
      </c>
      <c r="H80" s="255">
        <f t="shared" ref="H80:H83" si="2">($B80-G80)/G80</f>
        <v>-0.14197968343964093</v>
      </c>
      <c r="I80" s="255">
        <f t="shared" ref="I80:I83" si="3">($B80-F80)/F80</f>
        <v>-6.584362139917696E-2</v>
      </c>
      <c r="J80" s="255">
        <f t="shared" ref="J80:J83" si="4">($B80-E80)/E80</f>
        <v>2.7585231291554674E-2</v>
      </c>
      <c r="K80" s="255">
        <f t="shared" ref="K80:K83" si="5">($B80-D80)/D80</f>
        <v>1.3110181311018132E-2</v>
      </c>
      <c r="L80" s="255">
        <f t="shared" ref="L80:L83" si="6">($B80-C80)/C80</f>
        <v>-1.3579576317218903E-2</v>
      </c>
      <c r="M80" s="37" t="s">
        <v>210</v>
      </c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</row>
    <row r="81" spans="1:31" s="37" customFormat="1" hidden="1" x14ac:dyDescent="0.25">
      <c r="A81" s="37" t="s">
        <v>214</v>
      </c>
      <c r="B81" s="187">
        <f>+B46+B49+B51+B56+B60+B62+B67+B64</f>
        <v>3316</v>
      </c>
      <c r="C81" s="187">
        <f>+C46+C49+C51+C56+C60+C62+C67+C64</f>
        <v>3366</v>
      </c>
      <c r="D81" s="187">
        <f t="shared" ref="D81:G81" si="7">+D46+D49+D51+D56+D60+D62+D67+D64</f>
        <v>3335</v>
      </c>
      <c r="E81" s="187">
        <f t="shared" si="7"/>
        <v>3282</v>
      </c>
      <c r="F81" s="187">
        <f t="shared" si="7"/>
        <v>3643</v>
      </c>
      <c r="G81" s="187">
        <f t="shared" si="7"/>
        <v>3805</v>
      </c>
      <c r="H81" s="255">
        <f t="shared" si="2"/>
        <v>-0.12851511169513799</v>
      </c>
      <c r="I81" s="255">
        <f t="shared" si="3"/>
        <v>-8.9761185835849577E-2</v>
      </c>
      <c r="J81" s="255">
        <f t="shared" si="4"/>
        <v>1.0359536867763558E-2</v>
      </c>
      <c r="K81" s="255">
        <f t="shared" si="5"/>
        <v>-5.6971514242878558E-3</v>
      </c>
      <c r="L81" s="255">
        <f t="shared" si="6"/>
        <v>-1.4854426619132501E-2</v>
      </c>
      <c r="M81" s="37" t="s">
        <v>217</v>
      </c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</row>
    <row r="82" spans="1:31" s="37" customFormat="1" hidden="1" x14ac:dyDescent="0.25">
      <c r="A82" s="256" t="s">
        <v>215</v>
      </c>
      <c r="B82" s="187">
        <f>+B50+B52+B54+B59+B61+B63+B71+B72+B73+B74</f>
        <v>4565</v>
      </c>
      <c r="C82" s="187">
        <f>+C50+C52+C54+C59+C61+C63+C71+C72+C73+C74</f>
        <v>4585</v>
      </c>
      <c r="D82" s="187">
        <f t="shared" ref="D82:G82" si="8">+D50+D52+D54+D59+D61+D63+D71+D72+D73+D74</f>
        <v>4465</v>
      </c>
      <c r="E82" s="187">
        <f t="shared" si="8"/>
        <v>4400</v>
      </c>
      <c r="F82" s="187">
        <f t="shared" si="8"/>
        <v>4829</v>
      </c>
      <c r="G82" s="187">
        <f t="shared" si="8"/>
        <v>5324</v>
      </c>
      <c r="H82" s="255">
        <f t="shared" si="2"/>
        <v>-0.14256198347107438</v>
      </c>
      <c r="I82" s="255">
        <f t="shared" si="3"/>
        <v>-5.4669703872437359E-2</v>
      </c>
      <c r="J82" s="255">
        <f t="shared" si="4"/>
        <v>3.7499999999999999E-2</v>
      </c>
      <c r="K82" s="255">
        <f t="shared" si="5"/>
        <v>2.2396416573348264E-2</v>
      </c>
      <c r="L82" s="255">
        <f t="shared" si="6"/>
        <v>-4.3620501635768813E-3</v>
      </c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</row>
    <row r="83" spans="1:31" s="37" customFormat="1" hidden="1" x14ac:dyDescent="0.25">
      <c r="A83" s="253" t="s">
        <v>132</v>
      </c>
      <c r="B83" s="257">
        <f>SUM(B79:B82)</f>
        <v>20800</v>
      </c>
      <c r="C83" s="257">
        <f>SUM(C79:C82)</f>
        <v>21012</v>
      </c>
      <c r="D83" s="257">
        <f>SUM(D79:D82)</f>
        <v>20631</v>
      </c>
      <c r="E83" s="257">
        <f t="shared" ref="E83:G83" si="9">SUM(E79:E82)</f>
        <v>20271</v>
      </c>
      <c r="F83" s="257">
        <f t="shared" si="9"/>
        <v>22362</v>
      </c>
      <c r="G83" s="257">
        <f t="shared" si="9"/>
        <v>24035</v>
      </c>
      <c r="H83" s="255">
        <f t="shared" si="2"/>
        <v>-0.13459538173496985</v>
      </c>
      <c r="I83" s="255">
        <f t="shared" si="3"/>
        <v>-6.9850639477685356E-2</v>
      </c>
      <c r="J83" s="255">
        <f t="shared" si="4"/>
        <v>2.6096393863154259E-2</v>
      </c>
      <c r="K83" s="255">
        <f t="shared" si="5"/>
        <v>8.1915563957151855E-3</v>
      </c>
      <c r="L83" s="255">
        <f t="shared" si="6"/>
        <v>-1.0089472682276794E-2</v>
      </c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</row>
    <row r="84" spans="1:31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</row>
    <row r="85" spans="1:31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</row>
    <row r="86" spans="1:31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</row>
    <row r="87" spans="1:3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</row>
    <row r="88" spans="1:31" x14ac:dyDescent="0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J79:J83">
    <cfRule type="colorScale" priority="2">
      <colorScale>
        <cfvo type="min"/>
        <cfvo type="max"/>
        <color rgb="FF63BE7B"/>
        <color rgb="FFFFEF9C"/>
      </colorScale>
    </cfRule>
  </conditionalFormatting>
  <conditionalFormatting sqref="K79:L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3r trimestre 2023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39" t="s">
        <v>36</v>
      </c>
      <c r="C31" s="142" t="s">
        <v>313</v>
      </c>
      <c r="D31" s="142" t="s">
        <v>314</v>
      </c>
      <c r="E31" s="142" t="s">
        <v>315</v>
      </c>
      <c r="F31" s="142" t="s">
        <v>316</v>
      </c>
      <c r="G31" s="142" t="s">
        <v>317</v>
      </c>
    </row>
    <row r="32" spans="1:8" x14ac:dyDescent="0.25">
      <c r="A32" s="140" t="s">
        <v>29</v>
      </c>
      <c r="B32" s="143">
        <v>303040</v>
      </c>
      <c r="C32" s="47">
        <v>4.0909559303403981E-2</v>
      </c>
      <c r="D32" s="47">
        <v>9.4303511781168192E-2</v>
      </c>
      <c r="E32" s="47">
        <v>0.11942255763526417</v>
      </c>
      <c r="F32" s="47">
        <v>0.13008424169423136</v>
      </c>
      <c r="G32" s="47">
        <v>0.23996497459021088</v>
      </c>
      <c r="H32" s="73"/>
    </row>
    <row r="33" spans="1:7" x14ac:dyDescent="0.25">
      <c r="A33" s="140" t="s">
        <v>30</v>
      </c>
      <c r="B33" s="143">
        <v>1616900</v>
      </c>
      <c r="C33" s="47">
        <v>3.3103527592662406E-2</v>
      </c>
      <c r="D33" s="47">
        <v>8.3059816464599104E-2</v>
      </c>
      <c r="E33" s="47">
        <v>0.11641157466576355</v>
      </c>
      <c r="F33" s="47">
        <v>8.4213822603065355E-2</v>
      </c>
      <c r="G33" s="47">
        <v>0.15289371402332028</v>
      </c>
    </row>
    <row r="34" spans="1:7" x14ac:dyDescent="0.25">
      <c r="A34" s="140" t="s">
        <v>31</v>
      </c>
      <c r="B34" s="144">
        <v>2111345</v>
      </c>
      <c r="C34" s="47">
        <v>3.9303470342111742E-2</v>
      </c>
      <c r="D34" s="47">
        <v>8.5647219736936828E-2</v>
      </c>
      <c r="E34" s="47">
        <v>0.12137081247593377</v>
      </c>
      <c r="F34" s="47">
        <v>8.9492527023875126E-2</v>
      </c>
      <c r="G34" s="47">
        <v>0.10511651813801283</v>
      </c>
    </row>
    <row r="35" spans="1:7" x14ac:dyDescent="0.25">
      <c r="A35" s="140" t="s">
        <v>32</v>
      </c>
      <c r="B35" s="144">
        <v>3053255</v>
      </c>
      <c r="C35" s="47">
        <v>4.1551109519179931E-2</v>
      </c>
      <c r="D35" s="47">
        <v>8.7091818296723147E-2</v>
      </c>
      <c r="E35" s="47">
        <v>0.12915567067650488</v>
      </c>
      <c r="F35" s="47">
        <v>9.4360553263631769E-2</v>
      </c>
      <c r="G35" s="47">
        <v>0.14010550976346187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7" t="s">
        <v>28</v>
      </c>
      <c r="B1" s="210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3r trimestre 2023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2" t="s">
        <v>40</v>
      </c>
      <c r="C31" s="142" t="s">
        <v>39</v>
      </c>
    </row>
    <row r="32" spans="1:3" x14ac:dyDescent="0.25">
      <c r="A32" s="146">
        <v>2016</v>
      </c>
      <c r="B32" s="143">
        <v>233221</v>
      </c>
      <c r="C32" s="47">
        <f>(B32-B41)/B41</f>
        <v>5.7782756790834583E-2</v>
      </c>
    </row>
    <row r="33" spans="1:5" x14ac:dyDescent="0.25">
      <c r="A33" s="146">
        <v>2017</v>
      </c>
      <c r="B33" s="143">
        <v>249925</v>
      </c>
      <c r="C33" s="47">
        <f>(B33-B32)/B32</f>
        <v>7.1623052812568339E-2</v>
      </c>
      <c r="D33" s="211"/>
    </row>
    <row r="34" spans="1:5" x14ac:dyDescent="0.25">
      <c r="A34" s="146">
        <v>2018</v>
      </c>
      <c r="B34" s="144">
        <v>260939</v>
      </c>
      <c r="C34" s="47">
        <f t="shared" ref="C34:C37" si="0">(B34-B33)/B33</f>
        <v>4.406922076622987E-2</v>
      </c>
      <c r="D34" s="147">
        <f>B34-B33</f>
        <v>11014</v>
      </c>
    </row>
    <row r="35" spans="1:5" x14ac:dyDescent="0.25">
      <c r="A35" s="146">
        <v>2019</v>
      </c>
      <c r="B35" s="144">
        <v>268157</v>
      </c>
      <c r="C35" s="47">
        <f t="shared" si="0"/>
        <v>2.766163739418025E-2</v>
      </c>
      <c r="D35" s="147"/>
    </row>
    <row r="36" spans="1:5" x14ac:dyDescent="0.25">
      <c r="A36" s="146">
        <v>2020</v>
      </c>
      <c r="B36" s="144">
        <v>270711</v>
      </c>
      <c r="C36" s="47">
        <f>(B36-B35)/B35</f>
        <v>9.5242712291679875E-3</v>
      </c>
      <c r="D36" s="187"/>
      <c r="E36" s="73"/>
    </row>
    <row r="37" spans="1:5" x14ac:dyDescent="0.25">
      <c r="A37" s="146">
        <v>2021</v>
      </c>
      <c r="B37" s="143">
        <v>276925</v>
      </c>
      <c r="C37" s="47">
        <f t="shared" si="0"/>
        <v>2.2954368311594284E-2</v>
      </c>
      <c r="D37" s="187"/>
    </row>
    <row r="38" spans="1:5" x14ac:dyDescent="0.25">
      <c r="A38" s="146">
        <v>2022</v>
      </c>
      <c r="B38" s="143">
        <v>291125</v>
      </c>
      <c r="C38" s="47">
        <f>(B38-B37)/B37</f>
        <v>5.1277421684571632E-2</v>
      </c>
      <c r="D38" s="187"/>
    </row>
    <row r="39" spans="1:5" x14ac:dyDescent="0.25">
      <c r="A39" s="146">
        <v>2023</v>
      </c>
      <c r="B39" s="143">
        <v>303050</v>
      </c>
      <c r="C39" s="47">
        <f>(B39-B38)/B38</f>
        <v>4.0961786174323743E-2</v>
      </c>
      <c r="D39" s="187"/>
      <c r="E39" s="73"/>
    </row>
    <row r="40" spans="1:5" x14ac:dyDescent="0.25">
      <c r="A40" s="37"/>
      <c r="B40" s="37"/>
      <c r="C40" s="37"/>
      <c r="D40" s="211"/>
    </row>
    <row r="41" spans="1:5" hidden="1" x14ac:dyDescent="0.25">
      <c r="A41" s="203">
        <v>2015</v>
      </c>
      <c r="B41">
        <v>220481</v>
      </c>
      <c r="C41" s="37"/>
      <c r="D41" s="211"/>
      <c r="E41" s="73"/>
    </row>
    <row r="42" spans="1:5" x14ac:dyDescent="0.25">
      <c r="A42" s="37"/>
      <c r="B42" s="37"/>
      <c r="C42" s="37"/>
      <c r="D42" s="211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3r trimestre 2023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2" t="s">
        <v>313</v>
      </c>
      <c r="C31" s="142" t="s">
        <v>314</v>
      </c>
      <c r="D31" s="142" t="s">
        <v>315</v>
      </c>
      <c r="E31" s="142" t="s">
        <v>316</v>
      </c>
      <c r="F31" s="142" t="s">
        <v>317</v>
      </c>
    </row>
    <row r="32" spans="1:6" x14ac:dyDescent="0.25">
      <c r="A32" s="148" t="s">
        <v>186</v>
      </c>
      <c r="B32" s="47">
        <v>9.7128920456976599E-3</v>
      </c>
      <c r="C32" s="47">
        <v>1.9308021251781781E-2</v>
      </c>
      <c r="D32" s="47">
        <v>3.7019458946369245E-2</v>
      </c>
      <c r="E32" s="47">
        <v>2.1829053876143479E-3</v>
      </c>
      <c r="F32" s="47">
        <v>-6.178435114503817E-2</v>
      </c>
    </row>
    <row r="33" spans="1:6" x14ac:dyDescent="0.25">
      <c r="A33" s="148" t="s">
        <v>187</v>
      </c>
      <c r="B33" s="47">
        <v>9.3615427822505148E-3</v>
      </c>
      <c r="C33" s="47">
        <v>9.6103015926804466E-2</v>
      </c>
      <c r="D33" s="47">
        <v>0.1226416404048257</v>
      </c>
      <c r="E33" s="47">
        <v>0.15402728621988812</v>
      </c>
      <c r="F33" s="47">
        <v>0.19085487077534791</v>
      </c>
    </row>
    <row r="34" spans="1:6" x14ac:dyDescent="0.25">
      <c r="A34" s="148" t="s">
        <v>188</v>
      </c>
      <c r="B34" s="47">
        <v>0.10646206127542081</v>
      </c>
      <c r="C34" s="47">
        <v>0.19217346530121859</v>
      </c>
      <c r="D34" s="47">
        <v>0.2271795717415373</v>
      </c>
      <c r="E34" s="47">
        <v>0.29666965352449226</v>
      </c>
      <c r="F34" s="47">
        <v>1.0538547970588814</v>
      </c>
    </row>
    <row r="35" spans="1:6" x14ac:dyDescent="0.25">
      <c r="A35" s="148" t="s">
        <v>132</v>
      </c>
      <c r="B35" s="47">
        <v>4.0909559303403981E-2</v>
      </c>
      <c r="C35" s="47">
        <v>9.4303511781168192E-2</v>
      </c>
      <c r="D35" s="47">
        <v>0.11942255763526417</v>
      </c>
      <c r="E35" s="47">
        <v>0.13008424169423136</v>
      </c>
      <c r="F35" s="47">
        <v>0.23996497459021088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R23"/>
  <sheetViews>
    <sheetView workbookViewId="0"/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7" width="11.42578125" style="1"/>
    <col min="18" max="18" width="11.42578125" style="127"/>
    <col min="19" max="16384" width="11.42578125" style="1"/>
  </cols>
  <sheetData>
    <row r="1" spans="1:9" x14ac:dyDescent="0.25">
      <c r="A1" s="2" t="s">
        <v>28</v>
      </c>
      <c r="C1" s="210" t="s">
        <v>258</v>
      </c>
    </row>
    <row r="3" spans="1:9" ht="18.75" x14ac:dyDescent="0.3">
      <c r="A3" s="30" t="s">
        <v>41</v>
      </c>
    </row>
    <row r="5" spans="1:9" x14ac:dyDescent="0.25">
      <c r="A5" s="29" t="str">
        <f>Índex!A30</f>
        <v>TRGSS1</v>
      </c>
      <c r="C5" s="29" t="str">
        <f>Índex!A7</f>
        <v>3r trimestre 2023</v>
      </c>
    </row>
    <row r="6" spans="1:9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  <c r="G6" s="32"/>
    </row>
    <row r="8" spans="1:9" x14ac:dyDescent="0.25">
      <c r="B8" s="54"/>
      <c r="C8" s="54"/>
      <c r="D8" s="300" t="s">
        <v>130</v>
      </c>
      <c r="E8" s="300"/>
      <c r="F8" s="300"/>
      <c r="G8" s="300"/>
      <c r="H8" s="300"/>
    </row>
    <row r="9" spans="1:9" ht="15.75" x14ac:dyDescent="0.25">
      <c r="A9" s="9"/>
      <c r="B9" s="27">
        <v>2023</v>
      </c>
      <c r="C9" s="27" t="s">
        <v>131</v>
      </c>
      <c r="D9" s="27" t="s">
        <v>325</v>
      </c>
      <c r="E9" s="27" t="s">
        <v>324</v>
      </c>
      <c r="F9" s="27" t="s">
        <v>328</v>
      </c>
      <c r="G9" s="27" t="s">
        <v>327</v>
      </c>
      <c r="H9" s="27" t="s">
        <v>326</v>
      </c>
    </row>
    <row r="10" spans="1:9" x14ac:dyDescent="0.25">
      <c r="A10" s="11" t="s">
        <v>132</v>
      </c>
      <c r="B10" s="12">
        <v>303040</v>
      </c>
      <c r="C10" s="13">
        <v>1</v>
      </c>
      <c r="D10" s="13">
        <v>4.0909559303403981E-2</v>
      </c>
      <c r="E10" s="13">
        <v>9.4303511781168192E-2</v>
      </c>
      <c r="F10" s="13">
        <v>0.11942255763526417</v>
      </c>
      <c r="G10" s="13">
        <v>0.13008424169423136</v>
      </c>
      <c r="H10" s="13">
        <v>0.23996497459021088</v>
      </c>
      <c r="I10" s="73"/>
    </row>
    <row r="11" spans="1:9" ht="45" x14ac:dyDescent="0.25">
      <c r="A11" s="14" t="s">
        <v>334</v>
      </c>
      <c r="B11" s="15">
        <v>29650</v>
      </c>
      <c r="C11" s="16">
        <v>9.7841869060190073E-2</v>
      </c>
      <c r="D11" s="16">
        <v>2.5419332526370395E-2</v>
      </c>
      <c r="E11" s="16">
        <v>7.9162875341219296E-2</v>
      </c>
      <c r="F11" s="16">
        <v>0.10337898183983328</v>
      </c>
      <c r="G11" s="16">
        <v>8.767424798239179E-2</v>
      </c>
      <c r="H11" s="16">
        <v>0.1533823472206014</v>
      </c>
    </row>
    <row r="12" spans="1:9" ht="30" x14ac:dyDescent="0.25">
      <c r="A12" s="14" t="s">
        <v>332</v>
      </c>
      <c r="B12" s="15">
        <v>25605</v>
      </c>
      <c r="C12" s="16">
        <v>8.4493796198521653E-2</v>
      </c>
      <c r="D12" s="16">
        <v>-3.1146583609110378E-3</v>
      </c>
      <c r="E12" s="16">
        <v>-3.9039625219597894E-4</v>
      </c>
      <c r="F12" s="16">
        <v>2.1526418786692761E-3</v>
      </c>
      <c r="G12" s="16">
        <v>0.17908454595689813</v>
      </c>
      <c r="H12" s="16">
        <v>0.33137479201331116</v>
      </c>
    </row>
    <row r="13" spans="1:9" x14ac:dyDescent="0.25">
      <c r="A13" s="14" t="s">
        <v>341</v>
      </c>
      <c r="B13" s="15">
        <v>19220</v>
      </c>
      <c r="C13" s="16">
        <v>6.3423970432946147E-2</v>
      </c>
      <c r="D13" s="16">
        <v>0.54377510040160637</v>
      </c>
      <c r="E13" s="16">
        <v>0.92296148074037021</v>
      </c>
      <c r="F13" s="16">
        <v>0.68967032967032971</v>
      </c>
      <c r="G13" s="16">
        <v>0.69219933086811058</v>
      </c>
      <c r="H13" s="16">
        <v>1.3167791706846672</v>
      </c>
    </row>
    <row r="14" spans="1:9" x14ac:dyDescent="0.25">
      <c r="A14" s="14" t="s">
        <v>333</v>
      </c>
      <c r="B14" s="15">
        <v>18080</v>
      </c>
      <c r="C14" s="16">
        <v>5.9662090813093982E-2</v>
      </c>
      <c r="D14" s="16">
        <v>2.4943310657596373E-2</v>
      </c>
      <c r="E14" s="16">
        <v>9.3107617896009673E-2</v>
      </c>
      <c r="F14" s="16">
        <v>0.21767241379310345</v>
      </c>
      <c r="G14" s="16">
        <v>0.1054047444362925</v>
      </c>
      <c r="H14" s="16">
        <v>0.3648373216577338</v>
      </c>
    </row>
    <row r="15" spans="1:9" ht="30" x14ac:dyDescent="0.25">
      <c r="A15" s="14" t="s">
        <v>343</v>
      </c>
      <c r="B15" s="15">
        <v>13895</v>
      </c>
      <c r="C15" s="16">
        <v>4.5852032734952482E-2</v>
      </c>
      <c r="D15" s="16">
        <v>-2.8661307235232435E-2</v>
      </c>
      <c r="E15" s="16">
        <v>5.4648956356736243E-2</v>
      </c>
      <c r="F15" s="16">
        <v>0.13326808580050567</v>
      </c>
      <c r="G15" s="16">
        <v>0.17974189166242147</v>
      </c>
      <c r="H15" s="16">
        <v>0.60043768716885515</v>
      </c>
    </row>
    <row r="16" spans="1:9" ht="30" x14ac:dyDescent="0.25">
      <c r="A16" s="14" t="s">
        <v>335</v>
      </c>
      <c r="B16" s="15">
        <v>12965</v>
      </c>
      <c r="C16" s="16">
        <v>4.2783130939809927E-2</v>
      </c>
      <c r="D16" s="16">
        <v>7.7190274025472794E-4</v>
      </c>
      <c r="E16" s="16">
        <v>2.3283346487766376E-2</v>
      </c>
      <c r="F16" s="16">
        <v>4.5901903839948369E-2</v>
      </c>
      <c r="G16" s="16">
        <v>4.9287795403043053E-2</v>
      </c>
      <c r="H16" s="16">
        <v>-0.2157159276510798</v>
      </c>
    </row>
    <row r="17" spans="1:8" x14ac:dyDescent="0.25">
      <c r="A17" s="14" t="s">
        <v>344</v>
      </c>
      <c r="B17" s="15">
        <v>12830</v>
      </c>
      <c r="C17" s="16">
        <v>4.2337645195353747E-2</v>
      </c>
      <c r="D17" s="16">
        <v>0.15377697841726617</v>
      </c>
      <c r="E17" s="16">
        <v>0.22716403634624582</v>
      </c>
      <c r="F17" s="16">
        <v>0.21830785300541258</v>
      </c>
      <c r="G17" s="16">
        <v>0.2590775269872424</v>
      </c>
      <c r="H17" s="16">
        <v>0.8310261167404025</v>
      </c>
    </row>
    <row r="18" spans="1:8" x14ac:dyDescent="0.25">
      <c r="A18" s="14" t="s">
        <v>345</v>
      </c>
      <c r="B18" s="15">
        <v>10135</v>
      </c>
      <c r="C18" s="16">
        <v>3.3444429778247096E-2</v>
      </c>
      <c r="D18" s="16">
        <v>3.5769034236075622E-2</v>
      </c>
      <c r="E18" s="16">
        <v>8.2799145299145296E-2</v>
      </c>
      <c r="F18" s="16">
        <v>0.12711298932384341</v>
      </c>
      <c r="G18" s="16">
        <v>0.13850820040440351</v>
      </c>
      <c r="H18" s="16">
        <v>0.60490894695170228</v>
      </c>
    </row>
    <row r="19" spans="1:8" ht="30" x14ac:dyDescent="0.25">
      <c r="A19" s="14" t="s">
        <v>342</v>
      </c>
      <c r="B19" s="15">
        <v>10005</v>
      </c>
      <c r="C19" s="16">
        <v>3.3015443505807811E-2</v>
      </c>
      <c r="D19" s="16">
        <v>-0.37233375156838144</v>
      </c>
      <c r="E19" s="16">
        <v>-0.35803657362848895</v>
      </c>
      <c r="F19" s="16">
        <v>-0.31729785056294779</v>
      </c>
      <c r="G19" s="16">
        <v>-0.31449126413155193</v>
      </c>
      <c r="H19" s="16">
        <v>8.337845154304277E-2</v>
      </c>
    </row>
    <row r="20" spans="1:8" x14ac:dyDescent="0.25">
      <c r="A20" s="259" t="s">
        <v>346</v>
      </c>
      <c r="B20" s="18">
        <v>7345</v>
      </c>
      <c r="C20" s="19">
        <v>2.4237724392819428E-2</v>
      </c>
      <c r="D20" s="19">
        <v>6.3721940622737144E-2</v>
      </c>
      <c r="E20" s="19">
        <v>0.31043710972346117</v>
      </c>
      <c r="F20" s="19">
        <v>0.1277445109780439</v>
      </c>
      <c r="G20" s="19">
        <v>-3.4188034188034191E-2</v>
      </c>
      <c r="H20" s="19">
        <v>1.9533574587856857</v>
      </c>
    </row>
    <row r="23" spans="1:8" x14ac:dyDescent="0.25">
      <c r="A23" s="44" t="s">
        <v>208</v>
      </c>
    </row>
  </sheetData>
  <mergeCells count="1">
    <mergeCell ref="D8:H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H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D10:H20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3r trimestre 2023</v>
      </c>
    </row>
    <row r="6" spans="1:4" ht="15.75" thickBot="1" x14ac:dyDescent="0.3">
      <c r="A6" s="251" t="str">
        <f>Índex!B31</f>
        <v>Dinamisme llocs de treball.</v>
      </c>
      <c r="B6" s="32"/>
      <c r="C6" s="32"/>
      <c r="D6" s="32"/>
    </row>
    <row r="7" spans="1:4" x14ac:dyDescent="0.25">
      <c r="A7" s="289" t="s">
        <v>54</v>
      </c>
      <c r="B7" s="291" t="s">
        <v>55</v>
      </c>
      <c r="C7" s="293" t="s">
        <v>58</v>
      </c>
      <c r="D7" s="293"/>
    </row>
    <row r="8" spans="1:4" x14ac:dyDescent="0.25">
      <c r="A8" s="290"/>
      <c r="B8" s="292"/>
      <c r="C8" s="33" t="s">
        <v>55</v>
      </c>
      <c r="D8" s="33" t="s">
        <v>56</v>
      </c>
    </row>
    <row r="9" spans="1:4" x14ac:dyDescent="0.25">
      <c r="A9" s="34" t="s">
        <v>53</v>
      </c>
      <c r="B9" s="52">
        <v>19220</v>
      </c>
      <c r="C9" s="52">
        <v>6770</v>
      </c>
      <c r="D9" s="53">
        <v>0.54377510040160637</v>
      </c>
    </row>
    <row r="10" spans="1:4" x14ac:dyDescent="0.25">
      <c r="A10" s="34" t="s">
        <v>114</v>
      </c>
      <c r="B10" s="52">
        <v>12830</v>
      </c>
      <c r="C10" s="52">
        <v>1710</v>
      </c>
      <c r="D10" s="53">
        <v>0.15377697841726617</v>
      </c>
    </row>
    <row r="11" spans="1:4" x14ac:dyDescent="0.25">
      <c r="A11" s="34" t="s">
        <v>120</v>
      </c>
      <c r="B11" s="52">
        <v>5510</v>
      </c>
      <c r="C11" s="52">
        <v>1125</v>
      </c>
      <c r="D11" s="53">
        <v>0.25655644241733183</v>
      </c>
    </row>
    <row r="12" spans="1:4" x14ac:dyDescent="0.25">
      <c r="A12" s="34" t="s">
        <v>126</v>
      </c>
      <c r="B12" s="52">
        <v>6845</v>
      </c>
      <c r="C12" s="52">
        <v>825</v>
      </c>
      <c r="D12" s="53">
        <v>0.13704318936877077</v>
      </c>
    </row>
    <row r="13" spans="1:4" ht="30" x14ac:dyDescent="0.25">
      <c r="A13" s="34" t="s">
        <v>65</v>
      </c>
      <c r="B13" s="52">
        <v>2045</v>
      </c>
      <c r="C13" s="52">
        <v>755</v>
      </c>
      <c r="D13" s="53">
        <v>0.5852713178294574</v>
      </c>
    </row>
    <row r="14" spans="1:4" ht="30" x14ac:dyDescent="0.25">
      <c r="A14" s="34" t="s">
        <v>47</v>
      </c>
      <c r="B14" s="52">
        <v>29650</v>
      </c>
      <c r="C14" s="52">
        <v>735</v>
      </c>
      <c r="D14" s="53">
        <v>2.5419332526370395E-2</v>
      </c>
    </row>
    <row r="15" spans="1:4" x14ac:dyDescent="0.25">
      <c r="A15" s="34" t="s">
        <v>113</v>
      </c>
      <c r="B15" s="52">
        <v>6495</v>
      </c>
      <c r="C15" s="52">
        <v>695</v>
      </c>
      <c r="D15" s="53">
        <v>0.11982758620689656</v>
      </c>
    </row>
    <row r="16" spans="1:4" x14ac:dyDescent="0.25">
      <c r="A16" s="34" t="s">
        <v>67</v>
      </c>
      <c r="B16" s="52">
        <v>5720</v>
      </c>
      <c r="C16" s="52">
        <v>685</v>
      </c>
      <c r="D16" s="53">
        <v>0.13604766633565044</v>
      </c>
    </row>
    <row r="17" spans="1:4" x14ac:dyDescent="0.25">
      <c r="A17" s="34" t="s">
        <v>111</v>
      </c>
      <c r="B17" s="52">
        <v>4655</v>
      </c>
      <c r="C17" s="52">
        <v>680</v>
      </c>
      <c r="D17" s="53">
        <v>0.1710691823899371</v>
      </c>
    </row>
    <row r="18" spans="1:4" ht="30" x14ac:dyDescent="0.25">
      <c r="A18" s="34" t="s">
        <v>117</v>
      </c>
      <c r="B18" s="52">
        <v>6615</v>
      </c>
      <c r="C18" s="52">
        <v>640</v>
      </c>
      <c r="D18" s="53">
        <v>0.10711297071129706</v>
      </c>
    </row>
    <row r="19" spans="1:4" ht="15" customHeight="1" x14ac:dyDescent="0.25">
      <c r="A19" s="294" t="s">
        <v>57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x14ac:dyDescent="0.25">
      <c r="A21" s="78" t="s">
        <v>116</v>
      </c>
      <c r="B21" s="35">
        <v>10005</v>
      </c>
      <c r="C21" s="35">
        <v>-5935</v>
      </c>
      <c r="D21" s="36">
        <v>-0.37233375156838144</v>
      </c>
    </row>
    <row r="22" spans="1:4" x14ac:dyDescent="0.25">
      <c r="A22" s="78" t="s">
        <v>70</v>
      </c>
      <c r="B22" s="35">
        <v>13895</v>
      </c>
      <c r="C22" s="35">
        <v>-410</v>
      </c>
      <c r="D22" s="36">
        <v>-2.8661307235232435E-2</v>
      </c>
    </row>
    <row r="23" spans="1:4" x14ac:dyDescent="0.25">
      <c r="A23" s="78" t="s">
        <v>147</v>
      </c>
      <c r="B23" s="35">
        <v>3050</v>
      </c>
      <c r="C23" s="35">
        <v>-350</v>
      </c>
      <c r="D23" s="36">
        <v>-0.10294117647058823</v>
      </c>
    </row>
    <row r="24" spans="1:4" ht="16.5" customHeight="1" x14ac:dyDescent="0.25">
      <c r="A24" s="78" t="s">
        <v>52</v>
      </c>
      <c r="B24" s="35">
        <v>4620</v>
      </c>
      <c r="C24" s="35">
        <v>-280</v>
      </c>
      <c r="D24" s="36">
        <v>-5.7142857142857141E-2</v>
      </c>
    </row>
    <row r="25" spans="1:4" x14ac:dyDescent="0.25">
      <c r="A25" s="78" t="s">
        <v>154</v>
      </c>
      <c r="B25" s="35">
        <v>2425</v>
      </c>
      <c r="C25" s="35">
        <v>-240</v>
      </c>
      <c r="D25" s="36">
        <v>-9.0056285178236398E-2</v>
      </c>
    </row>
    <row r="26" spans="1:4" x14ac:dyDescent="0.25">
      <c r="A26" s="78" t="s">
        <v>127</v>
      </c>
      <c r="B26" s="35">
        <v>4475</v>
      </c>
      <c r="C26" s="35">
        <v>-215</v>
      </c>
      <c r="D26" s="36">
        <v>-4.5842217484008532E-2</v>
      </c>
    </row>
    <row r="27" spans="1:4" x14ac:dyDescent="0.25">
      <c r="A27" s="78" t="s">
        <v>121</v>
      </c>
      <c r="B27" s="35">
        <v>2260</v>
      </c>
      <c r="C27" s="35">
        <v>-115</v>
      </c>
      <c r="D27" s="36">
        <v>-4.8421052631578948E-2</v>
      </c>
    </row>
    <row r="28" spans="1:4" x14ac:dyDescent="0.25">
      <c r="A28" s="78" t="s">
        <v>45</v>
      </c>
      <c r="B28" s="35">
        <v>25605</v>
      </c>
      <c r="C28" s="35">
        <v>-80</v>
      </c>
      <c r="D28" s="36">
        <v>-3.1146583609110378E-3</v>
      </c>
    </row>
    <row r="29" spans="1:4" x14ac:dyDescent="0.25">
      <c r="A29" s="78" t="s">
        <v>63</v>
      </c>
      <c r="B29" s="35">
        <v>6995</v>
      </c>
      <c r="C29" s="35">
        <v>-70</v>
      </c>
      <c r="D29" s="36">
        <v>-9.9079971691436661E-3</v>
      </c>
    </row>
    <row r="30" spans="1:4" x14ac:dyDescent="0.25">
      <c r="A30" s="274" t="s">
        <v>60</v>
      </c>
      <c r="B30" s="46">
        <v>2495</v>
      </c>
      <c r="C30" s="46">
        <v>-60</v>
      </c>
      <c r="D30" s="204">
        <v>-2.3483365949119372E-2</v>
      </c>
    </row>
    <row r="31" spans="1:4" x14ac:dyDescent="0.25">
      <c r="A31" s="227"/>
      <c r="B31" s="228"/>
      <c r="C31" s="228"/>
      <c r="D31" s="229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K56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tr">
        <f>TRGSS1!A3</f>
        <v>LLOCS DE TREBALL. RÈGIM GENERAL SEGURETAT SOCIAL.</v>
      </c>
    </row>
    <row r="5" spans="1:9" x14ac:dyDescent="0.25">
      <c r="A5" s="29" t="str">
        <f>Índex!A32</f>
        <v>TRGSS3</v>
      </c>
      <c r="C5" s="29" t="str">
        <f>Índex!A7</f>
        <v>3r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8" t="s">
        <v>108</v>
      </c>
      <c r="C8" s="298" t="s">
        <v>75</v>
      </c>
      <c r="D8" s="301" t="s">
        <v>76</v>
      </c>
      <c r="E8" s="301"/>
      <c r="F8" s="301"/>
      <c r="G8" s="301"/>
      <c r="H8" s="301"/>
    </row>
    <row r="9" spans="1:9" ht="22.5" customHeight="1" x14ac:dyDescent="0.25">
      <c r="B9" s="298" t="s">
        <v>33</v>
      </c>
      <c r="C9" s="298"/>
      <c r="D9" s="213">
        <v>2022</v>
      </c>
      <c r="E9" s="213">
        <v>2021</v>
      </c>
      <c r="F9" s="213">
        <v>2020</v>
      </c>
      <c r="G9" s="213">
        <v>2019</v>
      </c>
      <c r="H9" s="213">
        <v>2008</v>
      </c>
    </row>
    <row r="10" spans="1:9" x14ac:dyDescent="0.25">
      <c r="A10" s="56" t="s">
        <v>77</v>
      </c>
      <c r="B10" s="57">
        <v>6235</v>
      </c>
      <c r="C10" s="58">
        <v>2.0437731297099384E-2</v>
      </c>
      <c r="D10" s="59">
        <v>-3.9291217257318954E-2</v>
      </c>
      <c r="E10" s="59">
        <v>-3.7808641975308643E-2</v>
      </c>
      <c r="F10" s="59">
        <v>-7.9704797047970483E-2</v>
      </c>
      <c r="G10" s="59">
        <v>-4.2830825913417254E-2</v>
      </c>
      <c r="H10" s="59">
        <v>2.5727608940344106E-3</v>
      </c>
    </row>
    <row r="11" spans="1:9" x14ac:dyDescent="0.25">
      <c r="A11" s="56" t="s">
        <v>78</v>
      </c>
      <c r="B11" s="57">
        <v>630</v>
      </c>
      <c r="C11" s="58">
        <v>2.0650795055609642E-3</v>
      </c>
      <c r="D11" s="59">
        <v>4.1322314049586778E-2</v>
      </c>
      <c r="E11" s="59">
        <v>0.05</v>
      </c>
      <c r="F11" s="59">
        <v>2.1069692058346839E-2</v>
      </c>
      <c r="G11" s="59">
        <v>-6.3091482649842269E-3</v>
      </c>
      <c r="H11" s="59">
        <v>-3.0769230769230771E-2</v>
      </c>
    </row>
    <row r="12" spans="1:9" x14ac:dyDescent="0.25">
      <c r="A12" s="56" t="s">
        <v>79</v>
      </c>
      <c r="B12" s="57">
        <v>12975</v>
      </c>
      <c r="C12" s="58">
        <v>4.2530804102624616E-2</v>
      </c>
      <c r="D12" s="59">
        <v>4.8061389337641355E-2</v>
      </c>
      <c r="E12" s="59">
        <v>0.10425531914893617</v>
      </c>
      <c r="F12" s="59">
        <v>0.13646316895857055</v>
      </c>
      <c r="G12" s="59">
        <v>0.10689302166865723</v>
      </c>
      <c r="H12" s="59">
        <v>0.28059613106987763</v>
      </c>
    </row>
    <row r="13" spans="1:9" x14ac:dyDescent="0.25">
      <c r="A13" s="56" t="s">
        <v>80</v>
      </c>
      <c r="B13" s="57">
        <v>1140</v>
      </c>
      <c r="C13" s="58">
        <v>3.7368105338722209E-3</v>
      </c>
      <c r="D13" s="59">
        <v>0.10144927536231885</v>
      </c>
      <c r="E13" s="59">
        <v>0.23243243243243245</v>
      </c>
      <c r="F13" s="59">
        <v>0.26106194690265488</v>
      </c>
      <c r="G13" s="59">
        <v>0.1644535240040858</v>
      </c>
      <c r="H13" s="59">
        <v>0.37349397590361444</v>
      </c>
    </row>
    <row r="14" spans="1:9" x14ac:dyDescent="0.25">
      <c r="A14" s="56" t="s">
        <v>81</v>
      </c>
      <c r="B14" s="57">
        <v>2280</v>
      </c>
      <c r="C14" s="58">
        <v>7.4736210677444417E-3</v>
      </c>
      <c r="D14" s="59">
        <v>2.2421524663677129E-2</v>
      </c>
      <c r="E14" s="59">
        <v>7.8014184397163122E-2</v>
      </c>
      <c r="F14" s="59">
        <v>7.2941176470588232E-2</v>
      </c>
      <c r="G14" s="59">
        <v>3.2608695652173912E-2</v>
      </c>
      <c r="H14" s="59">
        <v>0.28886376483889203</v>
      </c>
    </row>
    <row r="15" spans="1:9" x14ac:dyDescent="0.25">
      <c r="A15" s="56" t="s">
        <v>82</v>
      </c>
      <c r="B15" s="57">
        <v>525</v>
      </c>
      <c r="C15" s="58">
        <v>1.72089958796747E-3</v>
      </c>
      <c r="D15" s="59">
        <v>0.11702127659574468</v>
      </c>
      <c r="E15" s="59">
        <v>0.1797752808988764</v>
      </c>
      <c r="F15" s="59">
        <v>0.20967741935483872</v>
      </c>
      <c r="G15" s="59">
        <v>0.16926503340757237</v>
      </c>
      <c r="H15" s="59">
        <v>1.5473887814313346E-2</v>
      </c>
    </row>
    <row r="16" spans="1:9" x14ac:dyDescent="0.25">
      <c r="A16" s="56" t="s">
        <v>83</v>
      </c>
      <c r="B16" s="57">
        <v>1345</v>
      </c>
      <c r="C16" s="58">
        <v>4.4087808491738044E-3</v>
      </c>
      <c r="D16" s="59">
        <v>4.6692607003891051E-2</v>
      </c>
      <c r="E16" s="59">
        <v>1.509433962264151E-2</v>
      </c>
      <c r="F16" s="59">
        <v>2.8287461773700305E-2</v>
      </c>
      <c r="G16" s="59">
        <v>-4.2022792022792022E-2</v>
      </c>
      <c r="H16" s="59">
        <v>4.5066045066045064E-2</v>
      </c>
    </row>
    <row r="17" spans="1:8" x14ac:dyDescent="0.25">
      <c r="A17" s="56" t="s">
        <v>84</v>
      </c>
      <c r="B17" s="57">
        <v>42940</v>
      </c>
      <c r="C17" s="58">
        <v>0.14075319677585366</v>
      </c>
      <c r="D17" s="59">
        <v>3.420038535645472E-2</v>
      </c>
      <c r="E17" s="59">
        <v>7.3902713517569094E-2</v>
      </c>
      <c r="F17" s="59">
        <v>0.15750599778957866</v>
      </c>
      <c r="G17" s="59">
        <v>0.17692202274907495</v>
      </c>
      <c r="H17" s="59">
        <v>0.42705217680292457</v>
      </c>
    </row>
    <row r="18" spans="1:8" x14ac:dyDescent="0.25">
      <c r="A18" s="56" t="s">
        <v>87</v>
      </c>
      <c r="B18" s="57">
        <v>5445</v>
      </c>
      <c r="C18" s="58">
        <v>1.7848187155205475E-2</v>
      </c>
      <c r="D18" s="59">
        <v>0.13912133891213388</v>
      </c>
      <c r="E18" s="59">
        <v>0.18886462882096069</v>
      </c>
      <c r="F18" s="59">
        <v>0.18601611849270311</v>
      </c>
      <c r="G18" s="59">
        <v>0.20145631067961164</v>
      </c>
      <c r="H18" s="59">
        <v>6.9324430479183033E-2</v>
      </c>
    </row>
    <row r="19" spans="1:8" x14ac:dyDescent="0.25">
      <c r="A19" s="56" t="s">
        <v>88</v>
      </c>
      <c r="B19" s="57">
        <v>19365</v>
      </c>
      <c r="C19" s="58">
        <v>6.3476610516171539E-2</v>
      </c>
      <c r="D19" s="59">
        <v>4.1483017889551461E-3</v>
      </c>
      <c r="E19" s="59">
        <v>6.7585131271120352E-3</v>
      </c>
      <c r="F19" s="59">
        <v>0.10600262722028671</v>
      </c>
      <c r="G19" s="59">
        <v>0.15021382751247328</v>
      </c>
      <c r="H19" s="59">
        <v>0.14912176596249704</v>
      </c>
    </row>
    <row r="20" spans="1:8" x14ac:dyDescent="0.25">
      <c r="A20" s="56" t="s">
        <v>89</v>
      </c>
      <c r="B20" s="57">
        <v>13415</v>
      </c>
      <c r="C20" s="58">
        <v>4.3973081852540209E-2</v>
      </c>
      <c r="D20" s="59">
        <v>4.1941747572815533E-2</v>
      </c>
      <c r="E20" s="59">
        <v>4.7228727556596406E-2</v>
      </c>
      <c r="F20" s="59">
        <v>7.7077478924126863E-2</v>
      </c>
      <c r="G20" s="59">
        <v>5.5800409255469856E-2</v>
      </c>
      <c r="H20" s="59">
        <v>9.2515677172408176E-2</v>
      </c>
    </row>
    <row r="21" spans="1:8" x14ac:dyDescent="0.25">
      <c r="A21" s="56" t="s">
        <v>91</v>
      </c>
      <c r="B21" s="57">
        <v>10655</v>
      </c>
      <c r="C21" s="58">
        <v>3.4926066875796941E-2</v>
      </c>
      <c r="D21" s="59">
        <v>8.282520325203252E-2</v>
      </c>
      <c r="E21" s="59">
        <v>0.11687631027253668</v>
      </c>
      <c r="F21" s="59">
        <v>0.14816810344827586</v>
      </c>
      <c r="G21" s="59">
        <v>9.947373852027655E-2</v>
      </c>
      <c r="H21" s="59">
        <v>-1.3973718304645567E-2</v>
      </c>
    </row>
    <row r="22" spans="1:8" x14ac:dyDescent="0.25">
      <c r="A22" s="56" t="s">
        <v>92</v>
      </c>
      <c r="B22" s="57">
        <v>6995</v>
      </c>
      <c r="C22" s="58">
        <v>2.2928938319680865E-2</v>
      </c>
      <c r="D22" s="59">
        <v>7.9250720461095103E-3</v>
      </c>
      <c r="E22" s="59">
        <v>3.247232472324723E-2</v>
      </c>
      <c r="F22" s="59">
        <v>7.4830977258758452E-2</v>
      </c>
      <c r="G22" s="59">
        <v>8.1812557995669652E-2</v>
      </c>
      <c r="H22" s="59">
        <v>-3.4239955819411846E-2</v>
      </c>
    </row>
    <row r="23" spans="1:8" x14ac:dyDescent="0.25">
      <c r="A23" s="56" t="s">
        <v>93</v>
      </c>
      <c r="B23" s="57">
        <v>3895</v>
      </c>
      <c r="C23" s="58">
        <v>1.2767435990730087E-2</v>
      </c>
      <c r="D23" s="59">
        <v>6.2755798090040935E-2</v>
      </c>
      <c r="E23" s="59">
        <v>7.7455048409405258E-2</v>
      </c>
      <c r="F23" s="59">
        <v>8.7381351200446683E-2</v>
      </c>
      <c r="G23" s="59">
        <v>8.2245068074465133E-2</v>
      </c>
      <c r="H23" s="59">
        <v>-1.0259040779687098E-3</v>
      </c>
    </row>
    <row r="24" spans="1:8" x14ac:dyDescent="0.25">
      <c r="A24" s="56" t="s">
        <v>94</v>
      </c>
      <c r="B24" s="57">
        <v>2720</v>
      </c>
      <c r="C24" s="58">
        <v>8.9158988176600354E-3</v>
      </c>
      <c r="D24" s="59">
        <v>6.4579256360078274E-2</v>
      </c>
      <c r="E24" s="59">
        <v>0.12164948453608247</v>
      </c>
      <c r="F24" s="59">
        <v>0.1281625881377022</v>
      </c>
      <c r="G24" s="59">
        <v>0.14961961115807271</v>
      </c>
      <c r="H24" s="59">
        <v>0.30019120458891013</v>
      </c>
    </row>
    <row r="25" spans="1:8" x14ac:dyDescent="0.25">
      <c r="A25" s="56" t="s">
        <v>190</v>
      </c>
      <c r="B25" s="57">
        <v>510</v>
      </c>
      <c r="C25" s="58">
        <v>1.6717310283112566E-3</v>
      </c>
      <c r="D25" s="59">
        <v>0</v>
      </c>
      <c r="E25" s="59">
        <v>-0.16393442622950818</v>
      </c>
      <c r="F25" s="59">
        <v>-0.18269230769230768</v>
      </c>
      <c r="G25" s="59">
        <v>-0.26724137931034481</v>
      </c>
      <c r="H25" s="59">
        <v>-0.38554216867469882</v>
      </c>
    </row>
    <row r="26" spans="1:8" x14ac:dyDescent="0.25">
      <c r="A26" s="56" t="s">
        <v>191</v>
      </c>
      <c r="B26" s="57">
        <v>1975</v>
      </c>
      <c r="C26" s="58">
        <v>6.4738603547347682E-3</v>
      </c>
      <c r="D26" s="59">
        <v>-1.7412935323383085E-2</v>
      </c>
      <c r="E26" s="59">
        <v>8.5164835164835168E-2</v>
      </c>
      <c r="F26" s="59">
        <v>0.14892379290285049</v>
      </c>
      <c r="G26" s="59">
        <v>0.1344055140723722</v>
      </c>
      <c r="H26" s="59">
        <v>-9.7349177330895792E-2</v>
      </c>
    </row>
    <row r="27" spans="1:8" x14ac:dyDescent="0.25">
      <c r="A27" s="56" t="s">
        <v>192</v>
      </c>
      <c r="B27" s="57">
        <v>51470</v>
      </c>
      <c r="C27" s="58">
        <v>0.16871371770035368</v>
      </c>
      <c r="D27" s="59">
        <v>-3.6052064800074911E-2</v>
      </c>
      <c r="E27" s="59">
        <v>4.0428542551041037E-2</v>
      </c>
      <c r="F27" s="59">
        <v>4.8354244744989408E-2</v>
      </c>
      <c r="G27" s="59">
        <v>0.13720724701723377</v>
      </c>
      <c r="H27" s="59">
        <v>0.50053934287630097</v>
      </c>
    </row>
    <row r="28" spans="1:8" x14ac:dyDescent="0.25">
      <c r="A28" s="56" t="s">
        <v>95</v>
      </c>
      <c r="B28" s="57">
        <v>11195</v>
      </c>
      <c r="C28" s="58">
        <v>3.6696135023420624E-2</v>
      </c>
      <c r="D28" s="59">
        <v>1.3580805794477138E-2</v>
      </c>
      <c r="E28" s="59">
        <v>0.30630105017502918</v>
      </c>
      <c r="F28" s="59">
        <v>0.15222313709345409</v>
      </c>
      <c r="G28" s="59">
        <v>0.17212857292430112</v>
      </c>
      <c r="H28" s="59">
        <v>7.5511576520318952E-2</v>
      </c>
    </row>
    <row r="29" spans="1:8" x14ac:dyDescent="0.25">
      <c r="A29" s="56" t="s">
        <v>96</v>
      </c>
      <c r="B29" s="57">
        <v>24700</v>
      </c>
      <c r="C29" s="58">
        <v>8.0964228233898122E-2</v>
      </c>
      <c r="D29" s="59">
        <v>5.1959114139693355E-2</v>
      </c>
      <c r="E29" s="59">
        <v>0.11236208061247467</v>
      </c>
      <c r="F29" s="59">
        <v>0.11648510599828234</v>
      </c>
      <c r="G29" s="59">
        <v>8.6860864208395672E-2</v>
      </c>
      <c r="H29" s="59">
        <v>0.14283070374311757</v>
      </c>
    </row>
    <row r="30" spans="1:8" x14ac:dyDescent="0.25">
      <c r="A30" s="56" t="s">
        <v>97</v>
      </c>
      <c r="B30" s="57">
        <v>550</v>
      </c>
      <c r="C30" s="58">
        <v>1.8028471873944925E-3</v>
      </c>
      <c r="D30" s="59">
        <v>4.7619047619047616E-2</v>
      </c>
      <c r="E30" s="59">
        <v>6.7961165048543687E-2</v>
      </c>
      <c r="F30" s="59">
        <v>0.16033755274261605</v>
      </c>
      <c r="G30" s="59">
        <v>-7.2202166064981952E-3</v>
      </c>
      <c r="H30" s="59">
        <v>-0.24863387978142076</v>
      </c>
    </row>
    <row r="31" spans="1:8" x14ac:dyDescent="0.25">
      <c r="A31" s="56" t="s">
        <v>98</v>
      </c>
      <c r="B31" s="57">
        <v>5330</v>
      </c>
      <c r="C31" s="58">
        <v>1.7471228197841172E-2</v>
      </c>
      <c r="D31" s="59">
        <v>8.5146641438032175E-3</v>
      </c>
      <c r="E31" s="59">
        <v>4.2033235581622676E-2</v>
      </c>
      <c r="F31" s="59">
        <v>6.1964534767882051E-2</v>
      </c>
      <c r="G31" s="59">
        <v>4.2644757433489826E-2</v>
      </c>
      <c r="H31" s="59">
        <v>5.5445544554455446E-2</v>
      </c>
    </row>
    <row r="32" spans="1:8" x14ac:dyDescent="0.25">
      <c r="A32" s="56" t="s">
        <v>99</v>
      </c>
      <c r="B32" s="57">
        <v>16080</v>
      </c>
      <c r="C32" s="58">
        <v>5.2708695951460799E-2</v>
      </c>
      <c r="D32" s="59">
        <v>7.5585284280936457E-2</v>
      </c>
      <c r="E32" s="59">
        <v>0.12368972746331237</v>
      </c>
      <c r="F32" s="59">
        <v>0.18627812615271117</v>
      </c>
      <c r="G32" s="59">
        <v>0.20539730134932535</v>
      </c>
      <c r="H32" s="59">
        <v>0.57941263137216381</v>
      </c>
    </row>
    <row r="33" spans="1:11" x14ac:dyDescent="0.25">
      <c r="A33" s="56" t="s">
        <v>100</v>
      </c>
      <c r="B33" s="57">
        <v>14915</v>
      </c>
      <c r="C33" s="58">
        <v>4.8889937818161554E-2</v>
      </c>
      <c r="D33" s="59">
        <v>0.11389096340552651</v>
      </c>
      <c r="E33" s="59">
        <v>0.16614542611415167</v>
      </c>
      <c r="F33" s="59">
        <v>0.15218230977211278</v>
      </c>
      <c r="G33" s="59">
        <v>0.12058602554470323</v>
      </c>
      <c r="H33" s="59">
        <v>0.1154737865529878</v>
      </c>
    </row>
    <row r="34" spans="1:11" x14ac:dyDescent="0.25">
      <c r="A34" s="56" t="s">
        <v>101</v>
      </c>
      <c r="B34" s="57">
        <v>14530</v>
      </c>
      <c r="C34" s="58">
        <v>4.7627944786985413E-2</v>
      </c>
      <c r="D34" s="59">
        <v>3.7116345467523196E-2</v>
      </c>
      <c r="E34" s="59">
        <v>0.10494296577946768</v>
      </c>
      <c r="F34" s="59">
        <v>0.12079605060166615</v>
      </c>
      <c r="G34" s="59">
        <v>8.7005311588239695E-2</v>
      </c>
      <c r="H34" s="59">
        <v>0.32102918447131557</v>
      </c>
    </row>
    <row r="35" spans="1:11" x14ac:dyDescent="0.25">
      <c r="A35" s="56" t="s">
        <v>102</v>
      </c>
      <c r="B35" s="57">
        <v>6595</v>
      </c>
      <c r="C35" s="58">
        <v>2.1617776728848504E-2</v>
      </c>
      <c r="D35" s="59">
        <v>3.3699059561128529E-2</v>
      </c>
      <c r="E35" s="59">
        <v>6.7152103559870543E-2</v>
      </c>
      <c r="F35" s="59">
        <v>9.0082644628099173E-2</v>
      </c>
      <c r="G35" s="59">
        <v>6.6117038473973488E-2</v>
      </c>
      <c r="H35" s="59">
        <v>-9.8427887901572114E-2</v>
      </c>
    </row>
    <row r="36" spans="1:11" x14ac:dyDescent="0.25">
      <c r="A36" s="56" t="s">
        <v>103</v>
      </c>
      <c r="B36" s="57">
        <v>1875</v>
      </c>
      <c r="C36" s="58">
        <v>6.1460699570266789E-3</v>
      </c>
      <c r="D36" s="59">
        <v>-3.1007751937984496E-2</v>
      </c>
      <c r="E36" s="59">
        <v>-1.832460732984293E-2</v>
      </c>
      <c r="F36" s="59">
        <v>4.8231511254019296E-3</v>
      </c>
      <c r="G36" s="59">
        <v>5.3370786516853931E-2</v>
      </c>
      <c r="H36" s="59">
        <v>-0.3086283185840708</v>
      </c>
    </row>
    <row r="37" spans="1:11" x14ac:dyDescent="0.25">
      <c r="A37" s="56" t="s">
        <v>104</v>
      </c>
      <c r="B37" s="57">
        <v>630</v>
      </c>
      <c r="C37" s="58">
        <v>2.0650795055609642E-3</v>
      </c>
      <c r="D37" s="59">
        <v>0.14545454545454545</v>
      </c>
      <c r="E37" s="59">
        <v>0.16666666666666666</v>
      </c>
      <c r="F37" s="59">
        <v>0.34328358208955223</v>
      </c>
      <c r="G37" s="59">
        <v>0.29629629629629628</v>
      </c>
      <c r="H37" s="59">
        <v>0.27272727272727271</v>
      </c>
    </row>
    <row r="38" spans="1:11" x14ac:dyDescent="0.25">
      <c r="A38" s="56" t="s">
        <v>105</v>
      </c>
      <c r="B38" s="57">
        <v>1730</v>
      </c>
      <c r="C38" s="58">
        <v>5.6707738803499488E-3</v>
      </c>
      <c r="D38" s="59">
        <v>-1.7045454545454544E-2</v>
      </c>
      <c r="E38" s="59">
        <v>-5.4644808743169397E-2</v>
      </c>
      <c r="F38" s="59">
        <v>-3.3519553072625698E-2</v>
      </c>
      <c r="G38" s="59">
        <v>-6.5874730021598271E-2</v>
      </c>
      <c r="H38" s="59">
        <v>-9.0431125131440596E-2</v>
      </c>
    </row>
    <row r="39" spans="1:11" x14ac:dyDescent="0.25">
      <c r="A39" s="56" t="s">
        <v>106</v>
      </c>
      <c r="B39" s="57">
        <v>20405</v>
      </c>
      <c r="C39" s="58">
        <v>6.6885630652335673E-2</v>
      </c>
      <c r="D39" s="59">
        <v>0.279711508309815</v>
      </c>
      <c r="E39" s="59">
        <v>0.33322443645867361</v>
      </c>
      <c r="F39" s="59">
        <v>0.33470695970695968</v>
      </c>
      <c r="G39" s="59">
        <v>0.30759371996155077</v>
      </c>
      <c r="H39" s="59">
        <v>0.62732275301060691</v>
      </c>
    </row>
    <row r="40" spans="1:11" x14ac:dyDescent="0.25">
      <c r="A40" s="60" t="s">
        <v>29</v>
      </c>
      <c r="B40" s="61">
        <v>303040</v>
      </c>
      <c r="C40" s="62">
        <v>1</v>
      </c>
      <c r="D40" s="281">
        <v>4.0682660917560134E-2</v>
      </c>
      <c r="E40" s="281">
        <v>9.3663289668968183E-2</v>
      </c>
      <c r="F40" s="281">
        <v>0.11858571266192695</v>
      </c>
      <c r="G40" s="281">
        <v>0.12916395238659245</v>
      </c>
      <c r="H40" s="281">
        <v>0.23811089195704579</v>
      </c>
    </row>
    <row r="41" spans="1:11" ht="17.25" customHeight="1" x14ac:dyDescent="0.25"/>
    <row r="42" spans="1:11" x14ac:dyDescent="0.25">
      <c r="A42" s="44" t="s">
        <v>34</v>
      </c>
    </row>
    <row r="43" spans="1:11" x14ac:dyDescent="0.25">
      <c r="B43" s="73"/>
    </row>
    <row r="44" spans="1:11" hidden="1" x14ac:dyDescent="0.25"/>
    <row r="45" spans="1:11" hidden="1" x14ac:dyDescent="0.25">
      <c r="B45" s="76"/>
      <c r="C45" s="76"/>
      <c r="D45" s="76"/>
      <c r="E45" s="76"/>
      <c r="F45" s="76"/>
    </row>
    <row r="46" spans="1:11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5" t="s">
        <v>263</v>
      </c>
      <c r="F46" s="65" t="s">
        <v>264</v>
      </c>
      <c r="G46" s="66" t="s">
        <v>207</v>
      </c>
      <c r="H46" s="67" t="s">
        <v>206</v>
      </c>
      <c r="I46" s="68" t="s">
        <v>205</v>
      </c>
      <c r="J46" s="68" t="s">
        <v>204</v>
      </c>
      <c r="K46" s="1" t="s">
        <v>216</v>
      </c>
    </row>
    <row r="47" spans="1:11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1">
        <v>91197</v>
      </c>
      <c r="F47" s="21">
        <v>81894</v>
      </c>
      <c r="G47" s="28">
        <v>0.23092045815322246</v>
      </c>
      <c r="H47" s="28">
        <v>0.10535434279636391</v>
      </c>
      <c r="I47" s="28">
        <v>0.11417518651561205</v>
      </c>
      <c r="J47" s="28">
        <v>3.762223365928976E-2</v>
      </c>
      <c r="K47" s="1" t="s">
        <v>209</v>
      </c>
    </row>
    <row r="48" spans="1:11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1">
        <v>106196</v>
      </c>
      <c r="F48" s="21">
        <v>94310</v>
      </c>
      <c r="G48" s="28">
        <v>0.23136464849962887</v>
      </c>
      <c r="H48" s="28">
        <v>9.3544012957173531E-2</v>
      </c>
      <c r="I48" s="28">
        <v>0.12069714252627313</v>
      </c>
      <c r="J48" s="28">
        <v>5.5775262511932364E-2</v>
      </c>
      <c r="K48" s="1" t="s">
        <v>210</v>
      </c>
    </row>
    <row r="49" spans="1:11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1">
        <v>39386</v>
      </c>
      <c r="F49" s="21">
        <v>42711</v>
      </c>
      <c r="G49" s="28">
        <v>-4.0294069443468895E-2</v>
      </c>
      <c r="H49" s="28">
        <v>4.0725130757121822E-2</v>
      </c>
      <c r="I49" s="28">
        <v>7.6615974575158244E-2</v>
      </c>
      <c r="J49" s="28">
        <v>4.539658250446315E-2</v>
      </c>
      <c r="K49" s="1" t="s">
        <v>217</v>
      </c>
    </row>
    <row r="50" spans="1:11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70">
        <v>25085</v>
      </c>
      <c r="F50" s="70">
        <v>28597</v>
      </c>
      <c r="G50" s="28">
        <v>-9.7457775291114448E-2</v>
      </c>
      <c r="H50" s="28">
        <v>2.8901734104046242E-2</v>
      </c>
      <c r="I50" s="28">
        <v>6.1310086763435995E-2</v>
      </c>
      <c r="J50" s="28">
        <v>1.7543859649122806E-2</v>
      </c>
    </row>
    <row r="51" spans="1:11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72">
        <v>261864</v>
      </c>
      <c r="F51" s="72">
        <v>247512</v>
      </c>
      <c r="G51" s="28">
        <v>0.14634845987265263</v>
      </c>
      <c r="H51" s="28">
        <v>8.3520453365105551E-2</v>
      </c>
      <c r="I51" s="28">
        <v>0.10622246481344302</v>
      </c>
      <c r="J51" s="28">
        <v>4.4218312969233037E-2</v>
      </c>
    </row>
    <row r="52" spans="1:11" hidden="1" x14ac:dyDescent="0.25"/>
    <row r="53" spans="1:11" hidden="1" x14ac:dyDescent="0.25"/>
    <row r="54" spans="1:11" hidden="1" x14ac:dyDescent="0.25"/>
    <row r="56" spans="1:11" x14ac:dyDescent="0.25">
      <c r="D56" s="188"/>
      <c r="E56" s="188"/>
      <c r="F56" s="188"/>
      <c r="G56" s="188"/>
      <c r="H56" s="188"/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J47:J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0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3r trimestre 2023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4" t="s">
        <v>186</v>
      </c>
      <c r="C8" s="304" t="s">
        <v>187</v>
      </c>
      <c r="D8" s="304" t="s">
        <v>188</v>
      </c>
      <c r="E8" s="302" t="s">
        <v>75</v>
      </c>
      <c r="F8" s="302"/>
      <c r="G8" s="302"/>
      <c r="H8" s="303" t="s">
        <v>308</v>
      </c>
      <c r="I8" s="303"/>
      <c r="J8" s="303"/>
    </row>
    <row r="9" spans="1:13" ht="29.25" customHeight="1" x14ac:dyDescent="0.25">
      <c r="B9" s="305"/>
      <c r="C9" s="305" t="s">
        <v>187</v>
      </c>
      <c r="D9" s="305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3120</v>
      </c>
      <c r="C10" s="57">
        <v>2420</v>
      </c>
      <c r="D10" s="57">
        <v>695</v>
      </c>
      <c r="E10" s="58">
        <v>2.6442918891431477E-2</v>
      </c>
      <c r="F10" s="58">
        <v>2.9926420577505719E-2</v>
      </c>
      <c r="G10" s="58">
        <v>6.6705058066992996E-3</v>
      </c>
      <c r="H10" s="58">
        <v>4.5226130653266333E-2</v>
      </c>
      <c r="I10" s="58">
        <v>-0.15087719298245614</v>
      </c>
      <c r="J10" s="58">
        <v>6.1068702290076333E-2</v>
      </c>
    </row>
    <row r="11" spans="1:13" x14ac:dyDescent="0.25">
      <c r="A11" s="56" t="s">
        <v>78</v>
      </c>
      <c r="B11" s="57">
        <v>635</v>
      </c>
      <c r="C11" s="57">
        <v>0</v>
      </c>
      <c r="D11" s="57">
        <v>0</v>
      </c>
      <c r="E11" s="58">
        <v>5.3818120179676245E-3</v>
      </c>
      <c r="F11" s="58">
        <v>0</v>
      </c>
      <c r="G11" s="58">
        <v>0</v>
      </c>
      <c r="H11" s="58">
        <v>4.9586776859504134E-2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8815</v>
      </c>
      <c r="C12" s="57">
        <v>2625</v>
      </c>
      <c r="D12" s="57">
        <v>1530</v>
      </c>
      <c r="E12" s="58">
        <v>7.4709721162810411E-2</v>
      </c>
      <c r="F12" s="58">
        <v>3.2461509923947321E-2</v>
      </c>
      <c r="G12" s="58">
        <v>1.468471062482004E-2</v>
      </c>
      <c r="H12" s="58">
        <v>3.2201405152224825E-2</v>
      </c>
      <c r="I12" s="58">
        <v>-8.0560420315236428E-2</v>
      </c>
      <c r="J12" s="58">
        <v>0.54545454545454541</v>
      </c>
    </row>
    <row r="13" spans="1:13" x14ac:dyDescent="0.25">
      <c r="A13" s="56" t="s">
        <v>80</v>
      </c>
      <c r="B13" s="57">
        <v>600</v>
      </c>
      <c r="C13" s="57">
        <v>60</v>
      </c>
      <c r="D13" s="57">
        <v>480</v>
      </c>
      <c r="E13" s="58">
        <v>5.0851767098906691E-3</v>
      </c>
      <c r="F13" s="58">
        <v>7.419773696902244E-4</v>
      </c>
      <c r="G13" s="58">
        <v>4.6069680391592283E-3</v>
      </c>
      <c r="H13" s="58">
        <v>9.0909090909090912E-2</v>
      </c>
      <c r="I13" s="58">
        <v>-0.5</v>
      </c>
      <c r="J13" s="58">
        <v>0.31506849315068491</v>
      </c>
    </row>
    <row r="14" spans="1:13" x14ac:dyDescent="0.25">
      <c r="A14" s="56" t="s">
        <v>81</v>
      </c>
      <c r="B14" s="57">
        <v>1375</v>
      </c>
      <c r="C14" s="57">
        <v>910</v>
      </c>
      <c r="D14" s="57">
        <v>0</v>
      </c>
      <c r="E14" s="58">
        <v>1.1653529960166116E-2</v>
      </c>
      <c r="F14" s="58">
        <v>1.1253323440301737E-2</v>
      </c>
      <c r="G14" s="58">
        <v>0</v>
      </c>
      <c r="H14" s="58">
        <v>3.6496350364963502E-3</v>
      </c>
      <c r="I14" s="58">
        <v>5.8139534883720929E-2</v>
      </c>
      <c r="J14" s="58" t="s">
        <v>189</v>
      </c>
    </row>
    <row r="15" spans="1:13" x14ac:dyDescent="0.25">
      <c r="A15" s="56" t="s">
        <v>82</v>
      </c>
      <c r="B15" s="57">
        <v>525</v>
      </c>
      <c r="C15" s="57">
        <v>0</v>
      </c>
      <c r="D15" s="57">
        <v>0</v>
      </c>
      <c r="E15" s="58">
        <v>4.4495296211543352E-3</v>
      </c>
      <c r="F15" s="58">
        <v>0</v>
      </c>
      <c r="G15" s="58">
        <v>0</v>
      </c>
      <c r="H15" s="58">
        <v>0.11702127659574468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1015</v>
      </c>
      <c r="C16" s="57">
        <v>330</v>
      </c>
      <c r="D16" s="57">
        <v>0</v>
      </c>
      <c r="E16" s="58">
        <v>8.6024239342317142E-3</v>
      </c>
      <c r="F16" s="58">
        <v>4.0808755332962347E-3</v>
      </c>
      <c r="G16" s="58">
        <v>0</v>
      </c>
      <c r="H16" s="58">
        <v>2.0100502512562814E-2</v>
      </c>
      <c r="I16" s="58">
        <v>0.13793103448275862</v>
      </c>
      <c r="J16" s="58" t="s">
        <v>189</v>
      </c>
    </row>
    <row r="17" spans="1:10" x14ac:dyDescent="0.25">
      <c r="A17" s="56" t="s">
        <v>84</v>
      </c>
      <c r="B17" s="57">
        <v>14485</v>
      </c>
      <c r="C17" s="57">
        <v>11290</v>
      </c>
      <c r="D17" s="57">
        <v>17160</v>
      </c>
      <c r="E17" s="58">
        <v>0.12276464107127723</v>
      </c>
      <c r="F17" s="58">
        <v>0.13961540839671058</v>
      </c>
      <c r="G17" s="58">
        <v>0.16469910739994242</v>
      </c>
      <c r="H17" s="58">
        <v>2.5849858356940508E-2</v>
      </c>
      <c r="I17" s="58">
        <v>0.18405873099108547</v>
      </c>
      <c r="J17" s="58">
        <v>-3.9462636439966413E-2</v>
      </c>
    </row>
    <row r="18" spans="1:10" x14ac:dyDescent="0.25">
      <c r="A18" s="56" t="s">
        <v>87</v>
      </c>
      <c r="B18" s="57">
        <v>3130</v>
      </c>
      <c r="C18" s="57">
        <v>1380</v>
      </c>
      <c r="D18" s="57">
        <v>930</v>
      </c>
      <c r="E18" s="58">
        <v>2.6527671836596323E-2</v>
      </c>
      <c r="F18" s="58">
        <v>1.7065479502875163E-2</v>
      </c>
      <c r="G18" s="58">
        <v>8.9260005758710053E-3</v>
      </c>
      <c r="H18" s="58">
        <v>4.8576214405360134E-2</v>
      </c>
      <c r="I18" s="58">
        <v>-0.23119777158774374</v>
      </c>
      <c r="J18" s="58" t="s">
        <v>189</v>
      </c>
    </row>
    <row r="19" spans="1:10" x14ac:dyDescent="0.25">
      <c r="A19" s="56" t="s">
        <v>88</v>
      </c>
      <c r="B19" s="57">
        <v>5980</v>
      </c>
      <c r="C19" s="57">
        <v>5965</v>
      </c>
      <c r="D19" s="57">
        <v>7420</v>
      </c>
      <c r="E19" s="58">
        <v>5.0682261208576995E-2</v>
      </c>
      <c r="F19" s="58">
        <v>7.3764916836703151E-2</v>
      </c>
      <c r="G19" s="58">
        <v>7.1216047605336411E-2</v>
      </c>
      <c r="H19" s="58">
        <v>7.582139848357203E-3</v>
      </c>
      <c r="I19" s="58">
        <v>-9.1362126245847185E-3</v>
      </c>
      <c r="J19" s="58">
        <v>1.2969283276450512E-2</v>
      </c>
    </row>
    <row r="20" spans="1:10" x14ac:dyDescent="0.25">
      <c r="A20" s="56" t="s">
        <v>89</v>
      </c>
      <c r="B20" s="57">
        <v>6485</v>
      </c>
      <c r="C20" s="57">
        <v>5200</v>
      </c>
      <c r="D20" s="57">
        <v>1730</v>
      </c>
      <c r="E20" s="58">
        <v>5.4962284939401647E-2</v>
      </c>
      <c r="F20" s="58">
        <v>6.430470537315279E-2</v>
      </c>
      <c r="G20" s="58">
        <v>1.6604280641136386E-2</v>
      </c>
      <c r="H20" s="58">
        <v>-3.4251675353685777E-2</v>
      </c>
      <c r="I20" s="58">
        <v>-1.7013232514177693E-2</v>
      </c>
      <c r="J20" s="58">
        <v>0.9885057471264368</v>
      </c>
    </row>
    <row r="21" spans="1:10" x14ac:dyDescent="0.25">
      <c r="A21" s="56" t="s">
        <v>91</v>
      </c>
      <c r="B21" s="57">
        <v>4230</v>
      </c>
      <c r="C21" s="57">
        <v>2445</v>
      </c>
      <c r="D21" s="57">
        <v>3980</v>
      </c>
      <c r="E21" s="58">
        <v>3.5850495804729217E-2</v>
      </c>
      <c r="F21" s="58">
        <v>3.0235577814876645E-2</v>
      </c>
      <c r="G21" s="58">
        <v>3.819944332469527E-2</v>
      </c>
      <c r="H21" s="58">
        <v>0</v>
      </c>
      <c r="I21" s="58">
        <v>6.535947712418301E-2</v>
      </c>
      <c r="J21" s="58">
        <v>0.20241691842900303</v>
      </c>
    </row>
    <row r="22" spans="1:10" x14ac:dyDescent="0.25">
      <c r="A22" s="56" t="s">
        <v>92</v>
      </c>
      <c r="B22" s="57">
        <v>5025</v>
      </c>
      <c r="C22" s="57">
        <v>1965</v>
      </c>
      <c r="D22" s="57">
        <v>0</v>
      </c>
      <c r="E22" s="58">
        <v>4.2588354945334347E-2</v>
      </c>
      <c r="F22" s="58">
        <v>2.4299758857354851E-2</v>
      </c>
      <c r="G22" s="58">
        <v>0</v>
      </c>
      <c r="H22" s="58">
        <v>2.030456852791878E-2</v>
      </c>
      <c r="I22" s="58">
        <v>-2.2388059701492536E-2</v>
      </c>
      <c r="J22" s="58" t="s">
        <v>189</v>
      </c>
    </row>
    <row r="23" spans="1:10" x14ac:dyDescent="0.25">
      <c r="A23" s="56" t="s">
        <v>93</v>
      </c>
      <c r="B23" s="57">
        <v>2330</v>
      </c>
      <c r="C23" s="57">
        <v>1570</v>
      </c>
      <c r="D23" s="57">
        <v>0</v>
      </c>
      <c r="E23" s="58">
        <v>1.9747436223408764E-2</v>
      </c>
      <c r="F23" s="58">
        <v>1.9415074506894208E-2</v>
      </c>
      <c r="G23" s="58">
        <v>0</v>
      </c>
      <c r="H23" s="58">
        <v>4.2505592841163314E-2</v>
      </c>
      <c r="I23" s="58">
        <v>9.7902097902097904E-2</v>
      </c>
      <c r="J23" s="58" t="s">
        <v>189</v>
      </c>
    </row>
    <row r="24" spans="1:10" x14ac:dyDescent="0.25">
      <c r="A24" s="56" t="s">
        <v>94</v>
      </c>
      <c r="B24" s="57">
        <v>1615</v>
      </c>
      <c r="C24" s="57">
        <v>1105</v>
      </c>
      <c r="D24" s="57">
        <v>0</v>
      </c>
      <c r="E24" s="58">
        <v>1.3687600644122383E-2</v>
      </c>
      <c r="F24" s="58">
        <v>1.3664749891794966E-2</v>
      </c>
      <c r="G24" s="58">
        <v>0</v>
      </c>
      <c r="H24" s="58">
        <v>-7.7142857142857138E-2</v>
      </c>
      <c r="I24" s="58">
        <v>0.37267080745341613</v>
      </c>
      <c r="J24" s="58" t="s">
        <v>189</v>
      </c>
    </row>
    <row r="25" spans="1:10" x14ac:dyDescent="0.25">
      <c r="A25" s="56" t="s">
        <v>90</v>
      </c>
      <c r="B25" s="57">
        <v>510</v>
      </c>
      <c r="C25" s="57">
        <v>0</v>
      </c>
      <c r="D25" s="57">
        <v>0</v>
      </c>
      <c r="E25" s="58">
        <v>4.3224002034070686E-3</v>
      </c>
      <c r="F25" s="58">
        <v>0</v>
      </c>
      <c r="G25" s="58">
        <v>0</v>
      </c>
      <c r="H25" s="58">
        <v>0</v>
      </c>
      <c r="I25" s="58" t="s">
        <v>189</v>
      </c>
      <c r="J25" s="58" t="s">
        <v>189</v>
      </c>
    </row>
    <row r="26" spans="1:10" x14ac:dyDescent="0.25">
      <c r="A26" s="56" t="s">
        <v>85</v>
      </c>
      <c r="B26" s="57">
        <v>1135</v>
      </c>
      <c r="C26" s="57">
        <v>505</v>
      </c>
      <c r="D26" s="57">
        <v>340</v>
      </c>
      <c r="E26" s="58">
        <v>9.6194592762098487E-3</v>
      </c>
      <c r="F26" s="58">
        <v>6.2449761948927228E-3</v>
      </c>
      <c r="G26" s="58">
        <v>3.2632690277377865E-3</v>
      </c>
      <c r="H26" s="58">
        <v>-1.7316017316017316E-2</v>
      </c>
      <c r="I26" s="58">
        <v>-0.41279069767441862</v>
      </c>
      <c r="J26" s="58" t="s">
        <v>189</v>
      </c>
    </row>
    <row r="27" spans="1:10" x14ac:dyDescent="0.25">
      <c r="A27" s="56" t="s">
        <v>86</v>
      </c>
      <c r="B27" s="57">
        <v>10520</v>
      </c>
      <c r="C27" s="57">
        <v>9830</v>
      </c>
      <c r="D27" s="57">
        <v>31120</v>
      </c>
      <c r="E27" s="58">
        <v>8.9160098313416397E-2</v>
      </c>
      <c r="F27" s="58">
        <v>0.12156062573424845</v>
      </c>
      <c r="G27" s="58">
        <v>0.2986850945388233</v>
      </c>
      <c r="H27" s="58">
        <v>4.7551117451260106E-4</v>
      </c>
      <c r="I27" s="58">
        <v>-5.7074340527577941E-2</v>
      </c>
      <c r="J27" s="58">
        <v>-4.113387767678324E-2</v>
      </c>
    </row>
    <row r="28" spans="1:10" x14ac:dyDescent="0.25">
      <c r="A28" s="56" t="s">
        <v>95</v>
      </c>
      <c r="B28" s="57">
        <v>4685</v>
      </c>
      <c r="C28" s="57">
        <v>2295</v>
      </c>
      <c r="D28" s="57">
        <v>4220</v>
      </c>
      <c r="E28" s="58">
        <v>3.9706754809729641E-2</v>
      </c>
      <c r="F28" s="58">
        <v>2.8380634390651086E-2</v>
      </c>
      <c r="G28" s="58">
        <v>4.0502927344274881E-2</v>
      </c>
      <c r="H28" s="58">
        <v>4.9272116461366179E-2</v>
      </c>
      <c r="I28" s="58">
        <v>0</v>
      </c>
      <c r="J28" s="58">
        <v>-1.5169194865810968E-2</v>
      </c>
    </row>
    <row r="29" spans="1:10" x14ac:dyDescent="0.25">
      <c r="A29" s="56" t="s">
        <v>96</v>
      </c>
      <c r="B29" s="57">
        <v>10610</v>
      </c>
      <c r="C29" s="57">
        <v>8605</v>
      </c>
      <c r="D29" s="57">
        <v>5490</v>
      </c>
      <c r="E29" s="58">
        <v>8.9922874819899995E-2</v>
      </c>
      <c r="F29" s="58">
        <v>0.10641192110307303</v>
      </c>
      <c r="G29" s="58">
        <v>5.2692196947883671E-2</v>
      </c>
      <c r="H29" s="58">
        <v>1.9702066314271984E-2</v>
      </c>
      <c r="I29" s="58">
        <v>0.1096067053513862</v>
      </c>
      <c r="J29" s="58">
        <v>3.1954887218045111E-2</v>
      </c>
    </row>
    <row r="30" spans="1:10" x14ac:dyDescent="0.25">
      <c r="A30" s="56" t="s">
        <v>97</v>
      </c>
      <c r="B30" s="57">
        <v>485</v>
      </c>
      <c r="C30" s="57">
        <v>65</v>
      </c>
      <c r="D30" s="57">
        <v>0</v>
      </c>
      <c r="E30" s="58">
        <v>4.1105178404949568E-3</v>
      </c>
      <c r="F30" s="58">
        <v>8.0380881716440985E-4</v>
      </c>
      <c r="G30" s="58">
        <v>0</v>
      </c>
      <c r="H30" s="58">
        <v>7.7777777777777779E-2</v>
      </c>
      <c r="I30" s="58">
        <v>-0.13333333333333333</v>
      </c>
      <c r="J30" s="58" t="s">
        <v>189</v>
      </c>
    </row>
    <row r="31" spans="1:10" x14ac:dyDescent="0.25">
      <c r="A31" s="56" t="s">
        <v>98</v>
      </c>
      <c r="B31" s="57">
        <v>1985</v>
      </c>
      <c r="C31" s="57">
        <v>1955</v>
      </c>
      <c r="D31" s="57">
        <v>1390</v>
      </c>
      <c r="E31" s="58">
        <v>1.682345961522163E-2</v>
      </c>
      <c r="F31" s="58">
        <v>2.4176095962406479E-2</v>
      </c>
      <c r="G31" s="58">
        <v>1.3341011613398599E-2</v>
      </c>
      <c r="H31" s="58">
        <v>2.3195876288659795E-2</v>
      </c>
      <c r="I31" s="58">
        <v>-5.0970873786407765E-2</v>
      </c>
      <c r="J31" s="58">
        <v>8.171206225680934E-2</v>
      </c>
    </row>
    <row r="32" spans="1:10" x14ac:dyDescent="0.25">
      <c r="A32" s="56" t="s">
        <v>99</v>
      </c>
      <c r="B32" s="57">
        <v>5440</v>
      </c>
      <c r="C32" s="57">
        <v>3770</v>
      </c>
      <c r="D32" s="57">
        <v>6870</v>
      </c>
      <c r="E32" s="58">
        <v>4.6105602169675394E-2</v>
      </c>
      <c r="F32" s="58">
        <v>4.6620911395535772E-2</v>
      </c>
      <c r="G32" s="58">
        <v>6.5937230060466451E-2</v>
      </c>
      <c r="H32" s="58">
        <v>-9.1074681238615673E-3</v>
      </c>
      <c r="I32" s="58">
        <v>2.7247956403269755E-2</v>
      </c>
      <c r="J32" s="58">
        <v>0.18652849740932642</v>
      </c>
    </row>
    <row r="33" spans="1:10" x14ac:dyDescent="0.25">
      <c r="A33" s="56" t="s">
        <v>100</v>
      </c>
      <c r="B33" s="57">
        <v>4825</v>
      </c>
      <c r="C33" s="57">
        <v>3965</v>
      </c>
      <c r="D33" s="57">
        <v>6120</v>
      </c>
      <c r="E33" s="58">
        <v>4.0893296042037459E-2</v>
      </c>
      <c r="F33" s="58">
        <v>4.9032337847028998E-2</v>
      </c>
      <c r="G33" s="58">
        <v>5.8738842499280158E-2</v>
      </c>
      <c r="H33" s="58">
        <v>-7.0327552986512526E-2</v>
      </c>
      <c r="I33" s="58">
        <v>0.11690140845070422</v>
      </c>
      <c r="J33" s="58">
        <v>0.31754574811625402</v>
      </c>
    </row>
    <row r="34" spans="1:10" x14ac:dyDescent="0.25">
      <c r="A34" s="56" t="s">
        <v>101</v>
      </c>
      <c r="B34" s="57">
        <v>5135</v>
      </c>
      <c r="C34" s="57">
        <v>4745</v>
      </c>
      <c r="D34" s="57">
        <v>4650</v>
      </c>
      <c r="E34" s="58">
        <v>4.3520637342147638E-2</v>
      </c>
      <c r="F34" s="58">
        <v>5.8678043653001916E-2</v>
      </c>
      <c r="G34" s="58">
        <v>4.4630002879355021E-2</v>
      </c>
      <c r="H34" s="58">
        <v>1.8849206349206348E-2</v>
      </c>
      <c r="I34" s="58">
        <v>-2.3662551440329218E-2</v>
      </c>
      <c r="J34" s="58">
        <v>0.13001215066828675</v>
      </c>
    </row>
    <row r="35" spans="1:10" x14ac:dyDescent="0.25">
      <c r="A35" s="56" t="s">
        <v>102</v>
      </c>
      <c r="B35" s="57">
        <v>2985</v>
      </c>
      <c r="C35" s="57">
        <v>3025</v>
      </c>
      <c r="D35" s="57">
        <v>585</v>
      </c>
      <c r="E35" s="58">
        <v>2.5298754131706076E-2</v>
      </c>
      <c r="F35" s="58">
        <v>3.7408025721882149E-2</v>
      </c>
      <c r="G35" s="58">
        <v>5.6147422977253095E-3</v>
      </c>
      <c r="H35" s="58">
        <v>1.1864406779661017E-2</v>
      </c>
      <c r="I35" s="58">
        <v>-3.2000000000000001E-2</v>
      </c>
      <c r="J35" s="58">
        <v>0.88709677419354838</v>
      </c>
    </row>
    <row r="36" spans="1:10" x14ac:dyDescent="0.25">
      <c r="A36" s="56" t="s">
        <v>103</v>
      </c>
      <c r="B36" s="57">
        <v>845</v>
      </c>
      <c r="C36" s="57">
        <v>415</v>
      </c>
      <c r="D36" s="57">
        <v>615</v>
      </c>
      <c r="E36" s="58">
        <v>7.1616238664293586E-3</v>
      </c>
      <c r="F36" s="58">
        <v>5.1320101403573857E-3</v>
      </c>
      <c r="G36" s="58">
        <v>5.9026778001727617E-3</v>
      </c>
      <c r="H36" s="58">
        <v>-6.6298342541436461E-2</v>
      </c>
      <c r="I36" s="58">
        <v>-0.43537414965986393</v>
      </c>
      <c r="J36" s="58">
        <v>1.0847457627118644</v>
      </c>
    </row>
    <row r="37" spans="1:10" x14ac:dyDescent="0.25">
      <c r="A37" s="56" t="s">
        <v>104</v>
      </c>
      <c r="B37" s="57">
        <v>570</v>
      </c>
      <c r="C37" s="57">
        <v>60</v>
      </c>
      <c r="D37" s="57">
        <v>0</v>
      </c>
      <c r="E37" s="58">
        <v>4.830917874396135E-3</v>
      </c>
      <c r="F37" s="58">
        <v>7.419773696902244E-4</v>
      </c>
      <c r="G37" s="58">
        <v>0</v>
      </c>
      <c r="H37" s="58">
        <v>0.15151515151515152</v>
      </c>
      <c r="I37" s="58">
        <v>0</v>
      </c>
      <c r="J37" s="58" t="s">
        <v>189</v>
      </c>
    </row>
    <row r="38" spans="1:10" x14ac:dyDescent="0.25">
      <c r="A38" s="56" t="s">
        <v>105</v>
      </c>
      <c r="B38" s="57">
        <v>1585</v>
      </c>
      <c r="C38" s="57">
        <v>145</v>
      </c>
      <c r="D38" s="57">
        <v>0</v>
      </c>
      <c r="E38" s="58">
        <v>1.343334180862785E-2</v>
      </c>
      <c r="F38" s="58">
        <v>1.7931119767513758E-3</v>
      </c>
      <c r="G38" s="58">
        <v>0</v>
      </c>
      <c r="H38" s="58">
        <v>-1.5527950310559006E-2</v>
      </c>
      <c r="I38" s="58">
        <v>-3.3333333333333333E-2</v>
      </c>
      <c r="J38" s="58" t="s">
        <v>189</v>
      </c>
    </row>
    <row r="39" spans="1:10" x14ac:dyDescent="0.25">
      <c r="A39" s="56" t="s">
        <v>106</v>
      </c>
      <c r="B39" s="57">
        <v>7325</v>
      </c>
      <c r="C39" s="57">
        <v>4225</v>
      </c>
      <c r="D39" s="57">
        <v>8860</v>
      </c>
      <c r="E39" s="58">
        <v>6.2081532333248583E-2</v>
      </c>
      <c r="F39" s="58">
        <v>5.2247573115686639E-2</v>
      </c>
      <c r="G39" s="58">
        <v>8.5036951722814086E-2</v>
      </c>
      <c r="H39" s="58">
        <v>-6.8212824010914052E-4</v>
      </c>
      <c r="I39" s="58">
        <v>-2.4249422632794459E-2</v>
      </c>
      <c r="J39" s="58">
        <v>1.0652680652680653</v>
      </c>
    </row>
    <row r="40" spans="1:10" x14ac:dyDescent="0.25">
      <c r="A40" s="60" t="s">
        <v>107</v>
      </c>
      <c r="B40" s="61">
        <v>117990</v>
      </c>
      <c r="C40" s="61">
        <v>80865</v>
      </c>
      <c r="D40" s="61">
        <v>104190</v>
      </c>
      <c r="E40" s="62">
        <v>1</v>
      </c>
      <c r="F40" s="62">
        <v>1</v>
      </c>
      <c r="G40" s="62">
        <v>1</v>
      </c>
      <c r="H40" s="62">
        <v>9.7128920456976599E-3</v>
      </c>
      <c r="I40" s="62">
        <v>9.3615427822505148E-3</v>
      </c>
      <c r="J40" s="62">
        <v>0.10646206127542081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tabSelected="1" topLeftCell="A19" zoomScaleNormal="100" workbookViewId="0">
      <selection activeCell="J40" sqref="J40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3r trimestre 2023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308"/>
      <c r="B9" s="306" t="s">
        <v>303</v>
      </c>
      <c r="C9" s="306" t="s">
        <v>304</v>
      </c>
      <c r="D9" s="306" t="s">
        <v>305</v>
      </c>
      <c r="E9" s="306" t="s">
        <v>306</v>
      </c>
    </row>
    <row r="10" spans="1:6" ht="37.5" customHeight="1" x14ac:dyDescent="0.25">
      <c r="A10" s="309"/>
      <c r="B10" s="307"/>
      <c r="C10" s="307"/>
      <c r="D10" s="307"/>
      <c r="E10" s="307"/>
    </row>
    <row r="11" spans="1:6" x14ac:dyDescent="0.25">
      <c r="A11" s="191" t="s">
        <v>77</v>
      </c>
      <c r="B11" s="192">
        <v>5910</v>
      </c>
      <c r="C11" s="192">
        <v>6235</v>
      </c>
      <c r="D11" s="192">
        <v>-840</v>
      </c>
      <c r="E11" s="207">
        <f>+D11/B11</f>
        <v>-0.14213197969543148</v>
      </c>
    </row>
    <row r="12" spans="1:6" x14ac:dyDescent="0.25">
      <c r="A12" s="191" t="s">
        <v>78</v>
      </c>
      <c r="B12" s="192">
        <v>3535</v>
      </c>
      <c r="C12" s="192">
        <v>630</v>
      </c>
      <c r="D12" s="192">
        <v>2235</v>
      </c>
      <c r="E12" s="207">
        <f t="shared" ref="E12:E41" si="0">+D12/B12</f>
        <v>0.63224893917963221</v>
      </c>
    </row>
    <row r="13" spans="1:6" x14ac:dyDescent="0.25">
      <c r="A13" s="191" t="s">
        <v>79</v>
      </c>
      <c r="B13" s="192">
        <v>30280</v>
      </c>
      <c r="C13" s="192">
        <v>12975</v>
      </c>
      <c r="D13" s="192">
        <v>12520</v>
      </c>
      <c r="E13" s="207">
        <f t="shared" si="0"/>
        <v>0.4134742404227213</v>
      </c>
    </row>
    <row r="14" spans="1:6" x14ac:dyDescent="0.25">
      <c r="A14" s="191" t="s">
        <v>80</v>
      </c>
      <c r="B14" s="192">
        <v>960</v>
      </c>
      <c r="C14" s="192">
        <v>1140</v>
      </c>
      <c r="D14" s="192">
        <v>-325</v>
      </c>
      <c r="E14" s="207">
        <f t="shared" si="0"/>
        <v>-0.33854166666666669</v>
      </c>
    </row>
    <row r="15" spans="1:6" x14ac:dyDescent="0.25">
      <c r="A15" s="191" t="s">
        <v>81</v>
      </c>
      <c r="B15" s="192">
        <v>4460</v>
      </c>
      <c r="C15" s="192">
        <v>2280</v>
      </c>
      <c r="D15" s="192">
        <v>1425</v>
      </c>
      <c r="E15" s="207">
        <f t="shared" si="0"/>
        <v>0.31950672645739908</v>
      </c>
    </row>
    <row r="16" spans="1:6" x14ac:dyDescent="0.25">
      <c r="A16" s="191" t="s">
        <v>82</v>
      </c>
      <c r="B16" s="192">
        <v>2320</v>
      </c>
      <c r="C16" s="192">
        <v>525</v>
      </c>
      <c r="D16" s="192">
        <v>1405</v>
      </c>
      <c r="E16" s="207">
        <f t="shared" si="0"/>
        <v>0.6056034482758621</v>
      </c>
    </row>
    <row r="17" spans="1:5" x14ac:dyDescent="0.25">
      <c r="A17" s="191" t="s">
        <v>83</v>
      </c>
      <c r="B17" s="192">
        <v>7330</v>
      </c>
      <c r="C17" s="192">
        <v>1345</v>
      </c>
      <c r="D17" s="192">
        <v>4705</v>
      </c>
      <c r="E17" s="207">
        <f t="shared" si="0"/>
        <v>0.64188267394270127</v>
      </c>
    </row>
    <row r="18" spans="1:5" x14ac:dyDescent="0.25">
      <c r="A18" s="191" t="s">
        <v>84</v>
      </c>
      <c r="B18" s="192">
        <v>39130</v>
      </c>
      <c r="C18" s="192">
        <v>42940</v>
      </c>
      <c r="D18" s="192">
        <v>-7330</v>
      </c>
      <c r="E18" s="207">
        <f t="shared" si="0"/>
        <v>-0.18732430360337338</v>
      </c>
    </row>
    <row r="19" spans="1:5" x14ac:dyDescent="0.25">
      <c r="A19" s="191" t="s">
        <v>87</v>
      </c>
      <c r="B19" s="192">
        <v>10115</v>
      </c>
      <c r="C19" s="192">
        <v>5445</v>
      </c>
      <c r="D19" s="192">
        <v>3660</v>
      </c>
      <c r="E19" s="207">
        <f t="shared" si="0"/>
        <v>0.36183885318833414</v>
      </c>
    </row>
    <row r="20" spans="1:5" x14ac:dyDescent="0.25">
      <c r="A20" s="191" t="s">
        <v>88</v>
      </c>
      <c r="B20" s="192">
        <v>19485</v>
      </c>
      <c r="C20" s="192">
        <v>19365</v>
      </c>
      <c r="D20" s="192">
        <v>-2405</v>
      </c>
      <c r="E20" s="207">
        <f t="shared" si="0"/>
        <v>-0.12342827816268925</v>
      </c>
    </row>
    <row r="21" spans="1:5" x14ac:dyDescent="0.25">
      <c r="A21" s="191" t="s">
        <v>89</v>
      </c>
      <c r="B21" s="192">
        <v>20680</v>
      </c>
      <c r="C21" s="192">
        <v>13415</v>
      </c>
      <c r="D21" s="192">
        <v>4600</v>
      </c>
      <c r="E21" s="207">
        <f t="shared" si="0"/>
        <v>0.22243713733075435</v>
      </c>
    </row>
    <row r="22" spans="1:5" x14ac:dyDescent="0.25">
      <c r="A22" s="191" t="s">
        <v>91</v>
      </c>
      <c r="B22" s="192">
        <v>12020</v>
      </c>
      <c r="C22" s="192">
        <v>10655</v>
      </c>
      <c r="D22" s="192">
        <v>535</v>
      </c>
      <c r="E22" s="207">
        <f t="shared" si="0"/>
        <v>4.4509151414309486E-2</v>
      </c>
    </row>
    <row r="23" spans="1:5" x14ac:dyDescent="0.25">
      <c r="A23" s="191" t="s">
        <v>92</v>
      </c>
      <c r="B23" s="192">
        <v>12405</v>
      </c>
      <c r="C23" s="192">
        <v>6995</v>
      </c>
      <c r="D23" s="192">
        <v>3960</v>
      </c>
      <c r="E23" s="207">
        <f t="shared" si="0"/>
        <v>0.31922611850060462</v>
      </c>
    </row>
    <row r="24" spans="1:5" x14ac:dyDescent="0.25">
      <c r="A24" s="191" t="s">
        <v>93</v>
      </c>
      <c r="B24" s="192">
        <v>10790</v>
      </c>
      <c r="C24" s="192">
        <v>3895</v>
      </c>
      <c r="D24" s="192">
        <v>5885</v>
      </c>
      <c r="E24" s="207">
        <f t="shared" si="0"/>
        <v>0.5454124189063948</v>
      </c>
    </row>
    <row r="25" spans="1:5" x14ac:dyDescent="0.25">
      <c r="A25" s="191" t="s">
        <v>94</v>
      </c>
      <c r="B25" s="192">
        <v>5450</v>
      </c>
      <c r="C25" s="192">
        <v>2720</v>
      </c>
      <c r="D25" s="192">
        <v>2030</v>
      </c>
      <c r="E25" s="207">
        <f t="shared" si="0"/>
        <v>0.37247706422018351</v>
      </c>
    </row>
    <row r="26" spans="1:5" x14ac:dyDescent="0.25">
      <c r="A26" s="191" t="s">
        <v>190</v>
      </c>
      <c r="B26" s="192">
        <v>1440</v>
      </c>
      <c r="C26" s="192">
        <v>510</v>
      </c>
      <c r="D26" s="192">
        <v>740</v>
      </c>
      <c r="E26" s="207">
        <f t="shared" si="0"/>
        <v>0.51388888888888884</v>
      </c>
    </row>
    <row r="27" spans="1:5" x14ac:dyDescent="0.25">
      <c r="A27" s="191" t="s">
        <v>191</v>
      </c>
      <c r="B27" s="192">
        <v>2075</v>
      </c>
      <c r="C27" s="192">
        <v>1975</v>
      </c>
      <c r="D27" s="192">
        <v>-215</v>
      </c>
      <c r="E27" s="207">
        <f t="shared" si="0"/>
        <v>-0.10361445783132531</v>
      </c>
    </row>
    <row r="28" spans="1:5" x14ac:dyDescent="0.25">
      <c r="A28" s="191" t="s">
        <v>192</v>
      </c>
      <c r="B28" s="192">
        <v>28610</v>
      </c>
      <c r="C28" s="192">
        <v>51470</v>
      </c>
      <c r="D28" s="192">
        <v>-25105</v>
      </c>
      <c r="E28" s="207">
        <f t="shared" si="0"/>
        <v>-0.87749038797623213</v>
      </c>
    </row>
    <row r="29" spans="1:5" x14ac:dyDescent="0.25">
      <c r="A29" s="191" t="s">
        <v>95</v>
      </c>
      <c r="B29" s="192">
        <v>12040</v>
      </c>
      <c r="C29" s="192">
        <v>11195</v>
      </c>
      <c r="D29" s="192">
        <v>-135</v>
      </c>
      <c r="E29" s="207">
        <f t="shared" si="0"/>
        <v>-1.1212624584717609E-2</v>
      </c>
    </row>
    <row r="30" spans="1:5" x14ac:dyDescent="0.25">
      <c r="A30" s="191" t="s">
        <v>96</v>
      </c>
      <c r="B30" s="192">
        <v>36670</v>
      </c>
      <c r="C30" s="192">
        <v>24700</v>
      </c>
      <c r="D30" s="192">
        <v>8690</v>
      </c>
      <c r="E30" s="207">
        <f t="shared" si="0"/>
        <v>0.23697845650395419</v>
      </c>
    </row>
    <row r="31" spans="1:5" x14ac:dyDescent="0.25">
      <c r="A31" s="191" t="s">
        <v>97</v>
      </c>
      <c r="B31" s="192">
        <v>2045</v>
      </c>
      <c r="C31" s="192">
        <v>550</v>
      </c>
      <c r="D31" s="192">
        <v>1235</v>
      </c>
      <c r="E31" s="207">
        <f t="shared" si="0"/>
        <v>0.60391198044009775</v>
      </c>
    </row>
    <row r="32" spans="1:5" x14ac:dyDescent="0.25">
      <c r="A32" s="191" t="s">
        <v>98</v>
      </c>
      <c r="B32" s="192">
        <v>4055</v>
      </c>
      <c r="C32" s="192">
        <v>5330</v>
      </c>
      <c r="D32" s="192">
        <v>-1780</v>
      </c>
      <c r="E32" s="207">
        <f t="shared" si="0"/>
        <v>-0.43896424167694204</v>
      </c>
    </row>
    <row r="33" spans="1:5" x14ac:dyDescent="0.25">
      <c r="A33" s="191" t="s">
        <v>99</v>
      </c>
      <c r="B33" s="192">
        <v>20650</v>
      </c>
      <c r="C33" s="192">
        <v>16080</v>
      </c>
      <c r="D33" s="192">
        <v>2620</v>
      </c>
      <c r="E33" s="207">
        <f t="shared" si="0"/>
        <v>0.12687651331719127</v>
      </c>
    </row>
    <row r="34" spans="1:5" x14ac:dyDescent="0.25">
      <c r="A34" s="191" t="s">
        <v>100</v>
      </c>
      <c r="B34" s="192">
        <v>16140</v>
      </c>
      <c r="C34" s="192">
        <v>14915</v>
      </c>
      <c r="D34" s="192">
        <v>-450</v>
      </c>
      <c r="E34" s="207">
        <f t="shared" si="0"/>
        <v>-2.7881040892193308E-2</v>
      </c>
    </row>
    <row r="35" spans="1:5" x14ac:dyDescent="0.25">
      <c r="A35" s="191" t="s">
        <v>101</v>
      </c>
      <c r="B35" s="192">
        <v>9205</v>
      </c>
      <c r="C35" s="192">
        <v>14530</v>
      </c>
      <c r="D35" s="192">
        <v>-7015</v>
      </c>
      <c r="E35" s="207">
        <f t="shared" si="0"/>
        <v>-0.76208582292232485</v>
      </c>
    </row>
    <row r="36" spans="1:5" x14ac:dyDescent="0.25">
      <c r="A36" s="191" t="s">
        <v>102</v>
      </c>
      <c r="B36" s="192">
        <v>12485</v>
      </c>
      <c r="C36" s="192">
        <v>6595</v>
      </c>
      <c r="D36" s="192">
        <v>4485</v>
      </c>
      <c r="E36" s="207">
        <f t="shared" si="0"/>
        <v>0.35923107729275128</v>
      </c>
    </row>
    <row r="37" spans="1:5" x14ac:dyDescent="0.25">
      <c r="A37" s="191" t="s">
        <v>103</v>
      </c>
      <c r="B37" s="192">
        <v>4040</v>
      </c>
      <c r="C37" s="192">
        <v>1875</v>
      </c>
      <c r="D37" s="192">
        <v>1660</v>
      </c>
      <c r="E37" s="207">
        <f t="shared" si="0"/>
        <v>0.41089108910891087</v>
      </c>
    </row>
    <row r="38" spans="1:5" x14ac:dyDescent="0.25">
      <c r="A38" s="191" t="s">
        <v>104</v>
      </c>
      <c r="B38" s="192">
        <v>3045</v>
      </c>
      <c r="C38" s="192">
        <v>630</v>
      </c>
      <c r="D38" s="192">
        <v>1970</v>
      </c>
      <c r="E38" s="207">
        <f t="shared" si="0"/>
        <v>0.64696223316912971</v>
      </c>
    </row>
    <row r="39" spans="1:5" x14ac:dyDescent="0.25">
      <c r="A39" s="191" t="s">
        <v>105</v>
      </c>
      <c r="B39" s="192">
        <v>7285</v>
      </c>
      <c r="C39" s="192">
        <v>1730</v>
      </c>
      <c r="D39" s="192">
        <v>4475</v>
      </c>
      <c r="E39" s="207">
        <f t="shared" si="0"/>
        <v>0.61427590940288268</v>
      </c>
    </row>
    <row r="40" spans="1:5" x14ac:dyDescent="0.25">
      <c r="A40" s="191" t="s">
        <v>106</v>
      </c>
      <c r="B40" s="192">
        <v>30575</v>
      </c>
      <c r="C40" s="192">
        <v>20405</v>
      </c>
      <c r="D40" s="192">
        <v>7130</v>
      </c>
      <c r="E40" s="207">
        <f t="shared" si="0"/>
        <v>0.23319705641864269</v>
      </c>
    </row>
    <row r="41" spans="1:5" ht="17.25" customHeight="1" x14ac:dyDescent="0.25">
      <c r="A41" s="193" t="s">
        <v>29</v>
      </c>
      <c r="B41" s="194">
        <v>375230</v>
      </c>
      <c r="C41" s="194">
        <v>303040</v>
      </c>
      <c r="D41" s="208">
        <v>28342</v>
      </c>
      <c r="E41" s="209">
        <f t="shared" si="0"/>
        <v>7.553234016469898E-2</v>
      </c>
    </row>
    <row r="42" spans="1:5" x14ac:dyDescent="0.25">
      <c r="A42" s="195" t="s">
        <v>371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10" t="s">
        <v>258</v>
      </c>
    </row>
    <row r="2" spans="1:36" ht="15" customHeight="1" x14ac:dyDescent="0.25"/>
    <row r="3" spans="1:36" ht="18.75" customHeight="1" x14ac:dyDescent="0.3">
      <c r="A3" s="30" t="str">
        <f>TRGSS1!A3</f>
        <v>LLOCS DE TREBALL. RÈGIM GENERAL SEGURETAT SOCIAL.</v>
      </c>
    </row>
    <row r="5" spans="1:36" x14ac:dyDescent="0.25">
      <c r="A5" s="29" t="str">
        <f>Índex!A35</f>
        <v>TRGSS6</v>
      </c>
      <c r="C5" s="29" t="str">
        <f>Índex!A7</f>
        <v>3r trimestre 2023</v>
      </c>
    </row>
    <row r="6" spans="1:36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6" ht="15" customHeight="1" x14ac:dyDescent="0.25">
      <c r="B8" s="304" t="s">
        <v>297</v>
      </c>
      <c r="C8" s="304" t="s">
        <v>298</v>
      </c>
    </row>
    <row r="9" spans="1:36" ht="29.25" customHeight="1" x14ac:dyDescent="0.25">
      <c r="B9" s="305"/>
      <c r="C9" s="305" t="s">
        <v>187</v>
      </c>
    </row>
    <row r="10" spans="1:36" x14ac:dyDescent="0.25">
      <c r="A10" s="56" t="s">
        <v>77</v>
      </c>
      <c r="B10" s="57">
        <v>2239</v>
      </c>
      <c r="C10" s="189">
        <v>0.31464305789769531</v>
      </c>
      <c r="AI10" s="260"/>
      <c r="AJ10" s="260"/>
    </row>
    <row r="11" spans="1:36" x14ac:dyDescent="0.25">
      <c r="A11" s="56" t="s">
        <v>78</v>
      </c>
      <c r="B11" s="57">
        <v>758</v>
      </c>
      <c r="C11" s="189">
        <v>0.44249854057209576</v>
      </c>
    </row>
    <row r="12" spans="1:36" x14ac:dyDescent="0.25">
      <c r="A12" s="56" t="s">
        <v>79</v>
      </c>
      <c r="B12" s="57">
        <v>8855</v>
      </c>
      <c r="C12" s="189">
        <v>0.46473181484202791</v>
      </c>
    </row>
    <row r="13" spans="1:36" x14ac:dyDescent="0.25">
      <c r="A13" s="56" t="s">
        <v>80</v>
      </c>
      <c r="B13" s="57">
        <v>505</v>
      </c>
      <c r="C13" s="189">
        <v>0.3362183754993342</v>
      </c>
    </row>
    <row r="14" spans="1:36" x14ac:dyDescent="0.25">
      <c r="A14" s="56" t="s">
        <v>81</v>
      </c>
      <c r="B14" s="57">
        <v>1523</v>
      </c>
      <c r="C14" s="189">
        <v>0.44597364568081993</v>
      </c>
    </row>
    <row r="15" spans="1:36" x14ac:dyDescent="0.25">
      <c r="A15" s="56" t="s">
        <v>82</v>
      </c>
      <c r="B15" s="57">
        <v>530</v>
      </c>
      <c r="C15" s="189">
        <v>0.44991511035653653</v>
      </c>
    </row>
    <row r="16" spans="1:36" x14ac:dyDescent="0.25">
      <c r="A16" s="56" t="s">
        <v>83</v>
      </c>
      <c r="B16" s="57">
        <v>1450</v>
      </c>
      <c r="C16" s="189">
        <v>0.4710851202079272</v>
      </c>
    </row>
    <row r="17" spans="1:3" x14ac:dyDescent="0.25">
      <c r="A17" s="56" t="s">
        <v>84</v>
      </c>
      <c r="B17" s="57">
        <v>20266</v>
      </c>
      <c r="C17" s="189">
        <v>0.41864980994876883</v>
      </c>
    </row>
    <row r="18" spans="1:3" x14ac:dyDescent="0.25">
      <c r="A18" s="56" t="s">
        <v>87</v>
      </c>
      <c r="B18" s="57">
        <v>3154</v>
      </c>
      <c r="C18" s="189">
        <v>0.44909582799373488</v>
      </c>
    </row>
    <row r="19" spans="1:3" x14ac:dyDescent="0.25">
      <c r="A19" s="56" t="s">
        <v>88</v>
      </c>
      <c r="B19" s="57">
        <v>12090</v>
      </c>
      <c r="C19" s="189">
        <v>0.52251707148413862</v>
      </c>
    </row>
    <row r="20" spans="1:3" x14ac:dyDescent="0.25">
      <c r="A20" s="56" t="s">
        <v>89</v>
      </c>
      <c r="B20" s="57">
        <v>7321</v>
      </c>
      <c r="C20" s="189">
        <v>0.43194288748598736</v>
      </c>
    </row>
    <row r="21" spans="1:3" x14ac:dyDescent="0.25">
      <c r="A21" s="56" t="s">
        <v>91</v>
      </c>
      <c r="B21" s="57">
        <v>4877</v>
      </c>
      <c r="C21" s="189">
        <v>0.39959033183121673</v>
      </c>
    </row>
    <row r="22" spans="1:3" x14ac:dyDescent="0.25">
      <c r="A22" s="56" t="s">
        <v>92</v>
      </c>
      <c r="B22" s="57">
        <v>3810</v>
      </c>
      <c r="C22" s="189">
        <v>0.41790062520565974</v>
      </c>
    </row>
    <row r="23" spans="1:3" x14ac:dyDescent="0.25">
      <c r="A23" s="56" t="s">
        <v>93</v>
      </c>
      <c r="B23" s="57">
        <v>2503</v>
      </c>
      <c r="C23" s="189">
        <v>0.44953304597701149</v>
      </c>
    </row>
    <row r="24" spans="1:3" x14ac:dyDescent="0.25">
      <c r="A24" s="56" t="s">
        <v>94</v>
      </c>
      <c r="B24" s="57">
        <v>1473</v>
      </c>
      <c r="C24" s="189">
        <v>0.39321943406300053</v>
      </c>
    </row>
    <row r="25" spans="1:3" x14ac:dyDescent="0.25">
      <c r="A25" s="56" t="s">
        <v>329</v>
      </c>
      <c r="B25" s="57">
        <v>467</v>
      </c>
      <c r="C25" s="189">
        <v>0.44561068702290074</v>
      </c>
    </row>
    <row r="26" spans="1:3" x14ac:dyDescent="0.25">
      <c r="A26" s="56" t="s">
        <v>330</v>
      </c>
      <c r="B26" s="57">
        <v>834</v>
      </c>
      <c r="C26" s="189">
        <v>0.32163517161588895</v>
      </c>
    </row>
    <row r="27" spans="1:3" x14ac:dyDescent="0.25">
      <c r="A27" s="56" t="s">
        <v>331</v>
      </c>
      <c r="B27" s="57">
        <v>25667</v>
      </c>
      <c r="C27" s="189">
        <v>0.46627427471070176</v>
      </c>
    </row>
    <row r="28" spans="1:3" x14ac:dyDescent="0.25">
      <c r="A28" s="56" t="s">
        <v>95</v>
      </c>
      <c r="B28" s="57">
        <v>5753</v>
      </c>
      <c r="C28" s="189">
        <v>0.45178262918171824</v>
      </c>
    </row>
    <row r="29" spans="1:3" x14ac:dyDescent="0.25">
      <c r="A29" s="56" t="s">
        <v>96</v>
      </c>
      <c r="B29" s="57">
        <v>13194</v>
      </c>
      <c r="C29" s="189">
        <v>0.4478007059462395</v>
      </c>
    </row>
    <row r="30" spans="1:3" x14ac:dyDescent="0.25">
      <c r="A30" s="56" t="s">
        <v>97</v>
      </c>
      <c r="B30" s="57">
        <v>459</v>
      </c>
      <c r="C30" s="189">
        <v>0.4001743679163034</v>
      </c>
    </row>
    <row r="31" spans="1:3" x14ac:dyDescent="0.25">
      <c r="A31" s="56" t="s">
        <v>98</v>
      </c>
      <c r="B31" s="57">
        <v>2022</v>
      </c>
      <c r="C31" s="189">
        <v>0.32665589660743133</v>
      </c>
    </row>
    <row r="32" spans="1:3" x14ac:dyDescent="0.25">
      <c r="A32" s="56" t="s">
        <v>99</v>
      </c>
      <c r="B32" s="57">
        <v>10250</v>
      </c>
      <c r="C32" s="189">
        <v>0.53180450347618557</v>
      </c>
    </row>
    <row r="33" spans="1:5" x14ac:dyDescent="0.25">
      <c r="A33" s="56" t="s">
        <v>100</v>
      </c>
      <c r="B33" s="57">
        <v>7840</v>
      </c>
      <c r="C33" s="189">
        <v>0.44789762340036565</v>
      </c>
    </row>
    <row r="34" spans="1:5" x14ac:dyDescent="0.25">
      <c r="A34" s="56" t="s">
        <v>101</v>
      </c>
      <c r="B34" s="57">
        <v>8223</v>
      </c>
      <c r="C34" s="189">
        <v>0.49266071535558087</v>
      </c>
    </row>
    <row r="35" spans="1:5" x14ac:dyDescent="0.25">
      <c r="A35" s="56" t="s">
        <v>102</v>
      </c>
      <c r="B35" s="57">
        <v>3596</v>
      </c>
      <c r="C35" s="189">
        <v>0.4180909196605046</v>
      </c>
    </row>
    <row r="36" spans="1:5" x14ac:dyDescent="0.25">
      <c r="A36" s="56" t="s">
        <v>103</v>
      </c>
      <c r="B36" s="57">
        <v>1434</v>
      </c>
      <c r="C36" s="189">
        <v>0.51141226818830243</v>
      </c>
    </row>
    <row r="37" spans="1:5" x14ac:dyDescent="0.25">
      <c r="A37" s="56" t="s">
        <v>104</v>
      </c>
      <c r="B37" s="57">
        <v>590</v>
      </c>
      <c r="C37" s="189">
        <v>0.43034281546316555</v>
      </c>
    </row>
    <row r="38" spans="1:5" x14ac:dyDescent="0.25">
      <c r="A38" s="56" t="s">
        <v>105</v>
      </c>
      <c r="B38" s="57">
        <v>1265</v>
      </c>
      <c r="C38" s="189">
        <v>0.3912774512836375</v>
      </c>
    </row>
    <row r="39" spans="1:5" x14ac:dyDescent="0.25">
      <c r="A39" s="56" t="s">
        <v>106</v>
      </c>
      <c r="B39" s="57">
        <v>11709</v>
      </c>
      <c r="C39" s="189">
        <v>0.4746442904049617</v>
      </c>
    </row>
    <row r="40" spans="1:5" x14ac:dyDescent="0.25">
      <c r="A40" s="60" t="s">
        <v>29</v>
      </c>
      <c r="B40" s="202">
        <v>164657</v>
      </c>
      <c r="C40" s="190">
        <v>0.45039936539197989</v>
      </c>
      <c r="E40" s="260"/>
    </row>
    <row r="41" spans="1:5" ht="17.25" customHeight="1" x14ac:dyDescent="0.25">
      <c r="E41" s="260"/>
    </row>
    <row r="42" spans="1:5" x14ac:dyDescent="0.25">
      <c r="A42" s="282" t="s">
        <v>34</v>
      </c>
    </row>
    <row r="48" spans="1:5" x14ac:dyDescent="0.25">
      <c r="D48" s="211">
        <v>287516</v>
      </c>
    </row>
    <row r="49" spans="4:4" x14ac:dyDescent="0.25">
      <c r="D49" s="147">
        <f>D48-B40</f>
        <v>122859</v>
      </c>
    </row>
    <row r="50" spans="4:4" x14ac:dyDescent="0.25">
      <c r="D50" s="21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3r trimestre 2023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39" t="s">
        <v>38</v>
      </c>
      <c r="C31" s="142" t="s">
        <v>313</v>
      </c>
      <c r="D31" s="142" t="s">
        <v>314</v>
      </c>
      <c r="E31" s="142" t="s">
        <v>315</v>
      </c>
      <c r="F31" s="142" t="s">
        <v>316</v>
      </c>
      <c r="G31" s="142" t="s">
        <v>317</v>
      </c>
    </row>
    <row r="32" spans="1:7" x14ac:dyDescent="0.25">
      <c r="A32" s="140" t="s">
        <v>29</v>
      </c>
      <c r="B32" s="143">
        <v>48780</v>
      </c>
      <c r="C32" s="47">
        <v>4.1169205434335113E-3</v>
      </c>
      <c r="D32" s="47">
        <v>-1.5351550506601166E-3</v>
      </c>
      <c r="E32" s="47">
        <v>-2.344297411463234E-2</v>
      </c>
      <c r="F32" s="47">
        <v>-2.6561034503402445E-2</v>
      </c>
      <c r="G32" s="47">
        <v>-0.10664249217075984</v>
      </c>
    </row>
    <row r="33" spans="1:7" x14ac:dyDescent="0.25">
      <c r="A33" s="140" t="s">
        <v>30</v>
      </c>
      <c r="B33" s="143">
        <v>236690</v>
      </c>
      <c r="C33" s="47">
        <v>1.0610362716423646E-2</v>
      </c>
      <c r="D33" s="47">
        <v>1.2122896666737937E-2</v>
      </c>
      <c r="E33" s="47">
        <v>6.729615901445668E-2</v>
      </c>
      <c r="F33" s="47">
        <v>6.4904797897995178E-2</v>
      </c>
      <c r="G33" s="47">
        <v>4.3671126083620684E-2</v>
      </c>
    </row>
    <row r="34" spans="1:7" x14ac:dyDescent="0.25">
      <c r="A34" s="140" t="s">
        <v>31</v>
      </c>
      <c r="B34" s="143">
        <v>347375</v>
      </c>
      <c r="C34" s="47">
        <v>9.693640274386699E-3</v>
      </c>
      <c r="D34" s="47">
        <v>9.6496199735507399E-3</v>
      </c>
      <c r="E34" s="47">
        <v>4.3290355326900148E-2</v>
      </c>
      <c r="F34" s="47">
        <v>4.0253583802738871E-2</v>
      </c>
      <c r="G34" s="47">
        <v>-5.0226250529740668E-2</v>
      </c>
    </row>
    <row r="35" spans="1:7" x14ac:dyDescent="0.25">
      <c r="A35" s="140" t="s">
        <v>32</v>
      </c>
      <c r="B35" s="143">
        <v>560655</v>
      </c>
      <c r="C35" s="47">
        <v>9.6979847641687836E-3</v>
      </c>
      <c r="D35" s="47">
        <v>8.8985262097136999E-3</v>
      </c>
      <c r="E35" s="47">
        <v>2.7318569444393547E-2</v>
      </c>
      <c r="F35" s="47">
        <v>2.1860493091362426E-2</v>
      </c>
      <c r="G35" s="47">
        <v>-4.4369560548572828E-2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1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3r trimestre 2023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2" t="s">
        <v>44</v>
      </c>
      <c r="C31" s="142" t="s">
        <v>39</v>
      </c>
    </row>
    <row r="32" spans="1:3" x14ac:dyDescent="0.25">
      <c r="A32" s="146">
        <v>2016</v>
      </c>
      <c r="B32" s="143">
        <v>50215</v>
      </c>
      <c r="C32" s="47">
        <f>(B32-B40)/B40</f>
        <v>0</v>
      </c>
    </row>
    <row r="33" spans="1:6" x14ac:dyDescent="0.25">
      <c r="A33" s="146">
        <v>2017</v>
      </c>
      <c r="B33" s="143">
        <v>50345</v>
      </c>
      <c r="C33" s="47">
        <f t="shared" ref="C33:C37" si="0">(B33-B32)/B32</f>
        <v>2.5888678681668825E-3</v>
      </c>
    </row>
    <row r="34" spans="1:6" x14ac:dyDescent="0.25">
      <c r="A34" s="146">
        <v>2018</v>
      </c>
      <c r="B34" s="143">
        <v>50262</v>
      </c>
      <c r="C34" s="47">
        <f t="shared" si="0"/>
        <v>-1.6486244910120171E-3</v>
      </c>
    </row>
    <row r="35" spans="1:6" x14ac:dyDescent="0.25">
      <c r="A35" s="146">
        <v>2019</v>
      </c>
      <c r="B35" s="143">
        <v>50111</v>
      </c>
      <c r="C35" s="47">
        <f t="shared" si="0"/>
        <v>-3.004257689705941E-3</v>
      </c>
    </row>
    <row r="36" spans="1:6" x14ac:dyDescent="0.25">
      <c r="A36" s="146">
        <v>2020</v>
      </c>
      <c r="B36" s="143">
        <v>49951</v>
      </c>
      <c r="C36" s="47">
        <f t="shared" si="0"/>
        <v>-3.1929117359461995E-3</v>
      </c>
    </row>
    <row r="37" spans="1:6" x14ac:dyDescent="0.25">
      <c r="A37" s="146">
        <v>2021</v>
      </c>
      <c r="B37" s="143">
        <v>48845</v>
      </c>
      <c r="C37" s="47">
        <f t="shared" si="0"/>
        <v>-2.214169886488759E-2</v>
      </c>
    </row>
    <row r="38" spans="1:6" x14ac:dyDescent="0.25">
      <c r="A38" s="146">
        <v>2022</v>
      </c>
      <c r="B38" s="143">
        <v>48590</v>
      </c>
      <c r="C38" s="47">
        <f>(B38-B37)/B37</f>
        <v>-5.220595762104617E-3</v>
      </c>
    </row>
    <row r="39" spans="1:6" x14ac:dyDescent="0.25">
      <c r="A39" s="146">
        <v>2023</v>
      </c>
      <c r="B39" s="143">
        <v>48780</v>
      </c>
      <c r="C39" s="47">
        <f>(B39-B38)/B38</f>
        <v>3.9102696027989298E-3</v>
      </c>
      <c r="D39" s="147">
        <f>+B39-B38</f>
        <v>190</v>
      </c>
    </row>
    <row r="40" spans="1:6" ht="15.75" hidden="1" x14ac:dyDescent="0.3">
      <c r="A40" s="203">
        <v>2015</v>
      </c>
      <c r="B40" s="225">
        <v>50215</v>
      </c>
    </row>
    <row r="41" spans="1:6" x14ac:dyDescent="0.25">
      <c r="F41" s="73"/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H24"/>
  <sheetViews>
    <sheetView workbookViewId="0"/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8" x14ac:dyDescent="0.25">
      <c r="A1" s="2" t="s">
        <v>28</v>
      </c>
      <c r="C1" s="214" t="s">
        <v>258</v>
      </c>
    </row>
    <row r="3" spans="1:8" ht="18.75" x14ac:dyDescent="0.3">
      <c r="A3" s="30" t="str">
        <f>[1]GRETA1!A3</f>
        <v>LLOCS DE TREBALL. RÈGIM ESPECIAL TREBALLADORS AUTÒNOMS</v>
      </c>
    </row>
    <row r="5" spans="1:8" x14ac:dyDescent="0.25">
      <c r="A5" s="29" t="str">
        <f>[1]Índex!A36</f>
        <v>TRETA1</v>
      </c>
      <c r="C5" s="29" t="str">
        <f>Índex!A7</f>
        <v>3r trimestre 2023</v>
      </c>
    </row>
    <row r="6" spans="1:8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8" spans="1:8" ht="15.75" x14ac:dyDescent="0.25">
      <c r="A8" s="7"/>
      <c r="B8" s="54"/>
      <c r="C8" s="54"/>
      <c r="D8" s="300" t="s">
        <v>130</v>
      </c>
      <c r="E8" s="300"/>
      <c r="F8" s="300"/>
      <c r="G8" s="300"/>
      <c r="H8" s="300"/>
    </row>
    <row r="9" spans="1:8" ht="15.75" x14ac:dyDescent="0.25">
      <c r="A9" s="9"/>
      <c r="B9" s="27">
        <v>2023</v>
      </c>
      <c r="C9" s="27" t="s">
        <v>131</v>
      </c>
      <c r="D9" s="27" t="s">
        <v>325</v>
      </c>
      <c r="E9" s="27" t="s">
        <v>324</v>
      </c>
      <c r="F9" s="27" t="s">
        <v>328</v>
      </c>
      <c r="G9" s="27" t="s">
        <v>327</v>
      </c>
      <c r="H9" s="27" t="s">
        <v>326</v>
      </c>
    </row>
    <row r="10" spans="1:8" x14ac:dyDescent="0.25">
      <c r="A10" s="11" t="s">
        <v>132</v>
      </c>
      <c r="B10" s="268">
        <v>48780</v>
      </c>
      <c r="C10" s="269">
        <v>1</v>
      </c>
      <c r="D10" s="269">
        <v>4.1169205434335113E-3</v>
      </c>
      <c r="E10" s="269">
        <v>-1.5351550506601166E-3</v>
      </c>
      <c r="F10" s="269">
        <v>-2.344297411463234E-2</v>
      </c>
      <c r="G10" s="269">
        <v>-2.6561034503402445E-2</v>
      </c>
      <c r="H10" s="269">
        <v>-0.10664249217075984</v>
      </c>
    </row>
    <row r="11" spans="1:8" ht="30" x14ac:dyDescent="0.25">
      <c r="A11" s="14" t="s">
        <v>332</v>
      </c>
      <c r="B11" s="270">
        <v>6345</v>
      </c>
      <c r="C11" s="271">
        <v>0.13007380073800737</v>
      </c>
      <c r="D11" s="271">
        <v>-3.0557677616501147E-2</v>
      </c>
      <c r="E11" s="271">
        <v>-4.8725637181409293E-2</v>
      </c>
      <c r="F11" s="271">
        <v>-0.10406664783959334</v>
      </c>
      <c r="G11" s="271">
        <v>-0.1160490387294511</v>
      </c>
      <c r="H11" s="271">
        <v>-0.22932102514271832</v>
      </c>
    </row>
    <row r="12" spans="1:8" ht="30" x14ac:dyDescent="0.25">
      <c r="A12" s="14" t="s">
        <v>336</v>
      </c>
      <c r="B12" s="270">
        <v>5145</v>
      </c>
      <c r="C12" s="271">
        <v>0.10547355473554736</v>
      </c>
      <c r="D12" s="271">
        <v>-7.7145612343297977E-3</v>
      </c>
      <c r="E12" s="271">
        <v>-3.8317757009345796E-2</v>
      </c>
      <c r="F12" s="271">
        <v>-4.3680297397769519E-2</v>
      </c>
      <c r="G12" s="271">
        <v>-4.3680297397769519E-2</v>
      </c>
      <c r="H12" s="271">
        <v>-0.21185661764705882</v>
      </c>
    </row>
    <row r="13" spans="1:8" ht="15" customHeight="1" x14ac:dyDescent="0.25">
      <c r="A13" s="14" t="s">
        <v>335</v>
      </c>
      <c r="B13" s="270">
        <v>4820</v>
      </c>
      <c r="C13" s="271">
        <v>9.8810988109881093E-2</v>
      </c>
      <c r="D13" s="271">
        <v>1.0384215991692627E-3</v>
      </c>
      <c r="E13" s="271">
        <v>-2.3302938196555219E-2</v>
      </c>
      <c r="F13" s="271">
        <v>-5.7857701329163409E-2</v>
      </c>
      <c r="G13" s="271">
        <v>-4.6677215189873417E-2</v>
      </c>
      <c r="H13" s="271">
        <v>-0.33654507914659326</v>
      </c>
    </row>
    <row r="14" spans="1:8" x14ac:dyDescent="0.25">
      <c r="A14" s="14" t="s">
        <v>333</v>
      </c>
      <c r="B14" s="270">
        <v>4670</v>
      </c>
      <c r="C14" s="271">
        <v>9.573595735957359E-2</v>
      </c>
      <c r="D14" s="271">
        <v>1.0718113612004287E-3</v>
      </c>
      <c r="E14" s="271">
        <v>1.0718113612004287E-3</v>
      </c>
      <c r="F14" s="271">
        <v>2.0988194140795804E-2</v>
      </c>
      <c r="G14" s="271">
        <v>1.7650904336456743E-2</v>
      </c>
      <c r="H14" s="271">
        <v>-2.1989528795811519E-2</v>
      </c>
    </row>
    <row r="15" spans="1:8" ht="45" x14ac:dyDescent="0.25">
      <c r="A15" s="14" t="s">
        <v>334</v>
      </c>
      <c r="B15" s="270">
        <v>2945</v>
      </c>
      <c r="C15" s="271">
        <v>6.0373103731037311E-2</v>
      </c>
      <c r="D15" s="271">
        <v>-8.4175084175084174E-3</v>
      </c>
      <c r="E15" s="271">
        <v>-2.9654036243822075E-2</v>
      </c>
      <c r="F15" s="271">
        <v>-6.6856780735107729E-2</v>
      </c>
      <c r="G15" s="271">
        <v>-6.9216182048040462E-2</v>
      </c>
      <c r="H15" s="271">
        <v>-9.3846153846153843E-2</v>
      </c>
    </row>
    <row r="16" spans="1:8" ht="15" customHeight="1" x14ac:dyDescent="0.25">
      <c r="A16" s="14" t="s">
        <v>338</v>
      </c>
      <c r="B16" s="270">
        <v>2835</v>
      </c>
      <c r="C16" s="271">
        <v>5.8118081180811805E-2</v>
      </c>
      <c r="D16" s="271">
        <v>3.2786885245901641E-2</v>
      </c>
      <c r="E16" s="271">
        <v>4.6125461254612546E-2</v>
      </c>
      <c r="F16" s="271">
        <v>2.6801883375588555E-2</v>
      </c>
      <c r="G16" s="271">
        <v>4.3814432989690719E-2</v>
      </c>
      <c r="H16" s="271">
        <v>0.30045871559633025</v>
      </c>
    </row>
    <row r="17" spans="1:8" x14ac:dyDescent="0.25">
      <c r="A17" s="14" t="s">
        <v>345</v>
      </c>
      <c r="B17" s="270">
        <v>2045</v>
      </c>
      <c r="C17" s="271">
        <v>4.1922919229192293E-2</v>
      </c>
      <c r="D17" s="271">
        <v>1.9950124688279301E-2</v>
      </c>
      <c r="E17" s="271">
        <v>7.0680628272251314E-2</v>
      </c>
      <c r="F17" s="271">
        <v>0.12548156301596036</v>
      </c>
      <c r="G17" s="271">
        <v>0.15081598199212154</v>
      </c>
      <c r="H17" s="271">
        <v>0.97775628626692457</v>
      </c>
    </row>
    <row r="18" spans="1:8" x14ac:dyDescent="0.25">
      <c r="A18" s="14" t="s">
        <v>337</v>
      </c>
      <c r="B18" s="270">
        <v>1605</v>
      </c>
      <c r="C18" s="271">
        <v>3.2902829028290281E-2</v>
      </c>
      <c r="D18" s="271">
        <v>2.5559105431309903E-2</v>
      </c>
      <c r="E18" s="271">
        <v>5.9405940594059403E-2</v>
      </c>
      <c r="F18" s="271">
        <v>4.6966731898238745E-2</v>
      </c>
      <c r="G18" s="271">
        <v>9.9315068493150679E-2</v>
      </c>
      <c r="H18" s="271">
        <v>-0.18403660396542959</v>
      </c>
    </row>
    <row r="19" spans="1:8" x14ac:dyDescent="0.25">
      <c r="A19" s="14" t="s">
        <v>341</v>
      </c>
      <c r="B19" s="270">
        <v>1410</v>
      </c>
      <c r="C19" s="271">
        <v>2.8905289052890529E-2</v>
      </c>
      <c r="D19" s="271">
        <v>1.0752688172043012E-2</v>
      </c>
      <c r="E19" s="271">
        <v>6.4150943396226415E-2</v>
      </c>
      <c r="F19" s="271">
        <v>7.9632465543644712E-2</v>
      </c>
      <c r="G19" s="271">
        <v>7.3876618431073876E-2</v>
      </c>
      <c r="H19" s="271">
        <v>0.6357308584686775</v>
      </c>
    </row>
    <row r="20" spans="1:8" ht="30" x14ac:dyDescent="0.25">
      <c r="A20" s="17" t="s">
        <v>340</v>
      </c>
      <c r="B20" s="272">
        <v>1175</v>
      </c>
      <c r="C20" s="273">
        <v>2.4087740877408774E-2</v>
      </c>
      <c r="D20" s="273">
        <v>0</v>
      </c>
      <c r="E20" s="273">
        <v>-2.8925619834710745E-2</v>
      </c>
      <c r="F20" s="273">
        <v>-1.5088013411567477E-2</v>
      </c>
      <c r="G20" s="273">
        <v>-5.6982343499197431E-2</v>
      </c>
      <c r="H20" s="273">
        <v>-0.17543859649122806</v>
      </c>
    </row>
    <row r="23" spans="1:8" x14ac:dyDescent="0.25">
      <c r="A23" s="44" t="s">
        <v>208</v>
      </c>
    </row>
    <row r="24" spans="1:8" x14ac:dyDescent="0.25">
      <c r="A24" s="44"/>
    </row>
  </sheetData>
  <mergeCells count="1">
    <mergeCell ref="D8:H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conditionalFormatting sqref="G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{3C0E587D-1EB0-4027-8127-FFEFB362B5D2}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{001FAE85-5E37-4920-8EA8-BB48C8F93C08}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3C0E587D-1EB0-4027-8127-FFEFB362B5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  <x14:conditionalFormatting xmlns:xm="http://schemas.microsoft.com/office/excel/2006/main">
          <x14:cfRule type="dataBar" id="{001FAE85-5E37-4920-8EA8-BB48C8F93C08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[2]TRETA1!A3</f>
        <v>LLOCS DE TREBALL. RÈGIM ESPECIAL TREBALLADORS AUTÒNOMS</v>
      </c>
    </row>
    <row r="5" spans="1:9" x14ac:dyDescent="0.25">
      <c r="A5" s="29" t="str">
        <f>[2]Índex!A37</f>
        <v>TRETA2</v>
      </c>
      <c r="C5" s="29" t="str">
        <f>Índex!A7</f>
        <v>3r trimestre 2023</v>
      </c>
    </row>
    <row r="6" spans="1:9" ht="15.75" thickBot="1" x14ac:dyDescent="0.3">
      <c r="A6" s="31" t="str">
        <f>[2]Índex!B28</f>
        <v>Dinamisme llocs de treball.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9" t="s">
        <v>54</v>
      </c>
      <c r="B7" s="291" t="s">
        <v>55</v>
      </c>
      <c r="C7" s="293" t="s">
        <v>58</v>
      </c>
      <c r="D7" s="293"/>
    </row>
    <row r="8" spans="1:9" x14ac:dyDescent="0.25">
      <c r="A8" s="290"/>
      <c r="B8" s="292"/>
      <c r="C8" s="33" t="s">
        <v>55</v>
      </c>
      <c r="D8" s="33" t="s">
        <v>56</v>
      </c>
    </row>
    <row r="9" spans="1:9" x14ac:dyDescent="0.25">
      <c r="A9" s="34" t="s">
        <v>338</v>
      </c>
      <c r="B9" s="38">
        <v>2835</v>
      </c>
      <c r="C9" s="38">
        <v>90</v>
      </c>
      <c r="D9" s="36">
        <v>3.2786885245901641E-2</v>
      </c>
    </row>
    <row r="10" spans="1:9" x14ac:dyDescent="0.25">
      <c r="A10" s="34" t="s">
        <v>339</v>
      </c>
      <c r="B10" s="38">
        <v>820</v>
      </c>
      <c r="C10" s="38">
        <v>45</v>
      </c>
      <c r="D10" s="36">
        <v>5.8064516129032261E-2</v>
      </c>
    </row>
    <row r="11" spans="1:9" x14ac:dyDescent="0.25">
      <c r="A11" s="34" t="s">
        <v>337</v>
      </c>
      <c r="B11" s="38">
        <v>1605</v>
      </c>
      <c r="C11" s="38">
        <v>40</v>
      </c>
      <c r="D11" s="36">
        <v>2.5559105431309903E-2</v>
      </c>
    </row>
    <row r="12" spans="1:9" x14ac:dyDescent="0.25">
      <c r="A12" s="34" t="s">
        <v>345</v>
      </c>
      <c r="B12" s="38">
        <v>2045</v>
      </c>
      <c r="C12" s="38">
        <v>40</v>
      </c>
      <c r="D12" s="36">
        <v>1.9950124688279301E-2</v>
      </c>
    </row>
    <row r="13" spans="1:9" x14ac:dyDescent="0.25">
      <c r="A13" s="34" t="s">
        <v>363</v>
      </c>
      <c r="B13" s="38">
        <v>930</v>
      </c>
      <c r="C13" s="38">
        <v>35</v>
      </c>
      <c r="D13" s="36">
        <v>3.9106145251396648E-2</v>
      </c>
    </row>
    <row r="14" spans="1:9" x14ac:dyDescent="0.25">
      <c r="A14" s="34" t="s">
        <v>354</v>
      </c>
      <c r="B14" s="38">
        <v>985</v>
      </c>
      <c r="C14" s="38">
        <v>35</v>
      </c>
      <c r="D14" s="36">
        <v>3.6842105263157891E-2</v>
      </c>
    </row>
    <row r="15" spans="1:9" ht="30" x14ac:dyDescent="0.25">
      <c r="A15" s="34" t="s">
        <v>352</v>
      </c>
      <c r="B15" s="38">
        <v>450</v>
      </c>
      <c r="C15" s="38">
        <v>35</v>
      </c>
      <c r="D15" s="36">
        <v>8.4337349397590355E-2</v>
      </c>
    </row>
    <row r="16" spans="1:9" ht="30" x14ac:dyDescent="0.25">
      <c r="A16" s="34" t="s">
        <v>355</v>
      </c>
      <c r="B16" s="45">
        <v>265</v>
      </c>
      <c r="C16" s="38">
        <v>35</v>
      </c>
      <c r="D16" s="36">
        <v>0.15217391304347827</v>
      </c>
    </row>
    <row r="17" spans="1:4" ht="30" x14ac:dyDescent="0.25">
      <c r="A17" s="34" t="s">
        <v>364</v>
      </c>
      <c r="B17" s="38">
        <v>760</v>
      </c>
      <c r="C17" s="38">
        <v>35</v>
      </c>
      <c r="D17" s="36">
        <v>4.8275862068965517E-2</v>
      </c>
    </row>
    <row r="18" spans="1:4" x14ac:dyDescent="0.25">
      <c r="A18" s="34" t="s">
        <v>365</v>
      </c>
      <c r="B18" s="38">
        <v>490</v>
      </c>
      <c r="C18" s="38">
        <v>35</v>
      </c>
      <c r="D18" s="36">
        <v>7.6923076923076927E-2</v>
      </c>
    </row>
    <row r="19" spans="1:4" x14ac:dyDescent="0.25">
      <c r="A19" s="294" t="s">
        <v>57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ht="30" x14ac:dyDescent="0.25">
      <c r="A21" s="34" t="s">
        <v>332</v>
      </c>
      <c r="B21" s="35">
        <v>6345</v>
      </c>
      <c r="C21" s="35">
        <v>-200</v>
      </c>
      <c r="D21" s="36">
        <v>-3.0557677616501147E-2</v>
      </c>
    </row>
    <row r="22" spans="1:4" x14ac:dyDescent="0.25">
      <c r="A22" s="34" t="s">
        <v>336</v>
      </c>
      <c r="B22" s="35">
        <v>5145</v>
      </c>
      <c r="C22" s="35">
        <v>-40</v>
      </c>
      <c r="D22" s="36">
        <v>-7.7145612343297977E-3</v>
      </c>
    </row>
    <row r="23" spans="1:4" x14ac:dyDescent="0.25">
      <c r="A23" s="34" t="s">
        <v>356</v>
      </c>
      <c r="B23" s="35">
        <v>540</v>
      </c>
      <c r="C23" s="35">
        <v>-35</v>
      </c>
      <c r="D23" s="36">
        <v>-6.0869565217391307E-2</v>
      </c>
    </row>
    <row r="24" spans="1:4" ht="30" x14ac:dyDescent="0.25">
      <c r="A24" s="34" t="s">
        <v>357</v>
      </c>
      <c r="B24" s="35">
        <v>315</v>
      </c>
      <c r="C24" s="35">
        <v>-25</v>
      </c>
      <c r="D24" s="36">
        <v>-7.3529411764705885E-2</v>
      </c>
    </row>
    <row r="25" spans="1:4" ht="30" x14ac:dyDescent="0.25">
      <c r="A25" s="34" t="s">
        <v>334</v>
      </c>
      <c r="B25" s="35">
        <v>2945</v>
      </c>
      <c r="C25" s="35">
        <v>-25</v>
      </c>
      <c r="D25" s="36">
        <v>-8.4175084175084174E-3</v>
      </c>
    </row>
    <row r="26" spans="1:4" x14ac:dyDescent="0.25">
      <c r="A26" s="34" t="s">
        <v>366</v>
      </c>
      <c r="B26" s="35">
        <v>135</v>
      </c>
      <c r="C26" s="35">
        <v>-20</v>
      </c>
      <c r="D26" s="36">
        <v>-0.12903225806451613</v>
      </c>
    </row>
    <row r="27" spans="1:4" x14ac:dyDescent="0.25">
      <c r="A27" s="34" t="s">
        <v>367</v>
      </c>
      <c r="B27" s="35">
        <v>155</v>
      </c>
      <c r="C27" s="35">
        <v>-15</v>
      </c>
      <c r="D27" s="36">
        <v>-8.8235294117647065E-2</v>
      </c>
    </row>
    <row r="28" spans="1:4" x14ac:dyDescent="0.25">
      <c r="A28" s="34" t="s">
        <v>368</v>
      </c>
      <c r="B28" s="35">
        <v>650</v>
      </c>
      <c r="C28" s="35">
        <v>-15</v>
      </c>
      <c r="D28" s="36">
        <v>-2.2556390977443608E-2</v>
      </c>
    </row>
    <row r="29" spans="1:4" x14ac:dyDescent="0.25">
      <c r="A29" s="34" t="s">
        <v>369</v>
      </c>
      <c r="B29" s="35">
        <v>135</v>
      </c>
      <c r="C29" s="35">
        <v>-10</v>
      </c>
      <c r="D29" s="36">
        <v>-6.8965517241379309E-2</v>
      </c>
    </row>
    <row r="30" spans="1:4" x14ac:dyDescent="0.25">
      <c r="A30" s="41" t="s">
        <v>353</v>
      </c>
      <c r="B30" s="46">
        <v>265</v>
      </c>
      <c r="C30" s="46">
        <v>-10</v>
      </c>
      <c r="D30" s="204">
        <v>-3.6363636363636362E-2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I42"/>
  <sheetViews>
    <sheetView zoomScaleNormal="100"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GRETA1!A3</f>
        <v>LLOCS DE TREBALL. RÈGIM ESPECIAL TREBALLADORS AUTÒNOMS</v>
      </c>
    </row>
    <row r="5" spans="1:9" x14ac:dyDescent="0.25">
      <c r="A5" s="29" t="str">
        <f>Índex!A43</f>
        <v>TRETA3</v>
      </c>
      <c r="C5" s="29" t="str">
        <f>Índex!A7</f>
        <v>3r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8" t="s">
        <v>202</v>
      </c>
      <c r="C8" s="298" t="s">
        <v>75</v>
      </c>
      <c r="D8" s="301" t="s">
        <v>76</v>
      </c>
      <c r="E8" s="301"/>
      <c r="F8" s="301"/>
      <c r="G8" s="301"/>
      <c r="H8" s="301"/>
    </row>
    <row r="9" spans="1:9" ht="22.5" customHeight="1" x14ac:dyDescent="0.25">
      <c r="B9" s="298" t="s">
        <v>33</v>
      </c>
      <c r="C9" s="298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635</v>
      </c>
      <c r="C10" s="58">
        <v>1.3017630176301764E-2</v>
      </c>
      <c r="D10" s="59">
        <v>3.2520325203252036E-2</v>
      </c>
      <c r="E10" s="59">
        <v>7.9365079365079361E-3</v>
      </c>
      <c r="F10" s="59">
        <v>-4.7021943573667714E-3</v>
      </c>
      <c r="G10" s="59">
        <v>-1.3975155279503106E-2</v>
      </c>
      <c r="H10" s="59">
        <v>-0.15558510638297873</v>
      </c>
    </row>
    <row r="11" spans="1:9" x14ac:dyDescent="0.25">
      <c r="A11" s="56" t="s">
        <v>78</v>
      </c>
      <c r="B11" s="57">
        <v>545</v>
      </c>
      <c r="C11" s="58">
        <v>1.1172611726117261E-2</v>
      </c>
      <c r="D11" s="59">
        <v>4.807692307692308E-2</v>
      </c>
      <c r="E11" s="59">
        <v>4.807692307692308E-2</v>
      </c>
      <c r="F11" s="59">
        <v>-0.22364672364672364</v>
      </c>
      <c r="G11" s="59">
        <v>-0.22142857142857142</v>
      </c>
      <c r="H11" s="59">
        <v>-9.6185737976782759E-2</v>
      </c>
    </row>
    <row r="12" spans="1:9" x14ac:dyDescent="0.25">
      <c r="A12" s="56" t="s">
        <v>79</v>
      </c>
      <c r="B12" s="57">
        <v>4765</v>
      </c>
      <c r="C12" s="58">
        <v>9.7683476834768343E-2</v>
      </c>
      <c r="D12" s="59">
        <v>1.4909478168264111E-2</v>
      </c>
      <c r="E12" s="59">
        <v>2.6939655172413791E-2</v>
      </c>
      <c r="F12" s="59">
        <v>-0.10499624342599549</v>
      </c>
      <c r="G12" s="59">
        <v>-9.856223987892547E-2</v>
      </c>
      <c r="H12" s="59">
        <v>-7.1873782625633029E-2</v>
      </c>
    </row>
    <row r="13" spans="1:9" x14ac:dyDescent="0.25">
      <c r="A13" s="56" t="s">
        <v>80</v>
      </c>
      <c r="B13" s="57">
        <v>130</v>
      </c>
      <c r="C13" s="58">
        <v>2.6650266502665026E-3</v>
      </c>
      <c r="D13" s="59">
        <v>0</v>
      </c>
      <c r="E13" s="59">
        <v>0</v>
      </c>
      <c r="F13" s="59">
        <v>-0.21686746987951808</v>
      </c>
      <c r="G13" s="59">
        <v>-0.19753086419753085</v>
      </c>
      <c r="H13" s="59">
        <v>-0.14473684210526316</v>
      </c>
    </row>
    <row r="14" spans="1:9" x14ac:dyDescent="0.25">
      <c r="A14" s="56" t="s">
        <v>81</v>
      </c>
      <c r="B14" s="57">
        <v>635</v>
      </c>
      <c r="C14" s="58">
        <v>1.3017630176301764E-2</v>
      </c>
      <c r="D14" s="59">
        <v>-7.8125E-3</v>
      </c>
      <c r="E14" s="59">
        <v>-3.787878787878788E-2</v>
      </c>
      <c r="F14" s="59">
        <v>-0.24584323040380046</v>
      </c>
      <c r="G14" s="59">
        <v>-0.24673784104389088</v>
      </c>
      <c r="H14" s="59">
        <v>-0.19108280254777071</v>
      </c>
    </row>
    <row r="15" spans="1:9" x14ac:dyDescent="0.25">
      <c r="A15" s="56" t="s">
        <v>82</v>
      </c>
      <c r="B15" s="57">
        <v>295</v>
      </c>
      <c r="C15" s="58">
        <v>6.0475604756047557E-3</v>
      </c>
      <c r="D15" s="59">
        <v>1.7241379310344827E-2</v>
      </c>
      <c r="E15" s="59">
        <v>5.3571428571428568E-2</v>
      </c>
      <c r="F15" s="59">
        <v>-0.29425837320574161</v>
      </c>
      <c r="G15" s="59">
        <v>-0.2857142857142857</v>
      </c>
      <c r="H15" s="59">
        <v>-0.15714285714285714</v>
      </c>
    </row>
    <row r="16" spans="1:9" x14ac:dyDescent="0.25">
      <c r="A16" s="56" t="s">
        <v>83</v>
      </c>
      <c r="B16" s="57">
        <v>985</v>
      </c>
      <c r="C16" s="58">
        <v>2.0192701927019271E-2</v>
      </c>
      <c r="D16" s="59">
        <v>1.0256410256410256E-2</v>
      </c>
      <c r="E16" s="59">
        <v>-1.0050251256281407E-2</v>
      </c>
      <c r="F16" s="59">
        <v>-0.27679882525697502</v>
      </c>
      <c r="G16" s="59">
        <v>-0.2698295033358043</v>
      </c>
      <c r="H16" s="59">
        <v>-0.24578866768759572</v>
      </c>
    </row>
    <row r="17" spans="1:8" x14ac:dyDescent="0.25">
      <c r="A17" s="56" t="s">
        <v>84</v>
      </c>
      <c r="B17" s="57">
        <v>4800</v>
      </c>
      <c r="C17" s="58">
        <v>9.8400984009840098E-2</v>
      </c>
      <c r="D17" s="59">
        <v>3.134796238244514E-3</v>
      </c>
      <c r="E17" s="59">
        <v>-7.2388831437435368E-3</v>
      </c>
      <c r="F17" s="59">
        <v>0.14122681883024252</v>
      </c>
      <c r="G17" s="59">
        <v>0.14041339985744833</v>
      </c>
      <c r="H17" s="59">
        <v>3.5822183858437634E-2</v>
      </c>
    </row>
    <row r="18" spans="1:8" x14ac:dyDescent="0.25">
      <c r="A18" s="56" t="s">
        <v>87</v>
      </c>
      <c r="B18" s="57">
        <v>1360</v>
      </c>
      <c r="C18" s="58">
        <v>2.7880278802788028E-2</v>
      </c>
      <c r="D18" s="59">
        <v>1.8726591760299626E-2</v>
      </c>
      <c r="E18" s="59">
        <v>-1.090909090909091E-2</v>
      </c>
      <c r="F18" s="59">
        <v>8.1081081081081086E-2</v>
      </c>
      <c r="G18" s="59">
        <v>6.5830721003134793E-2</v>
      </c>
      <c r="H18" s="59">
        <v>-8.4175084175084181E-2</v>
      </c>
    </row>
    <row r="19" spans="1:8" x14ac:dyDescent="0.25">
      <c r="A19" s="56" t="s">
        <v>88</v>
      </c>
      <c r="B19" s="57">
        <v>2915</v>
      </c>
      <c r="C19" s="58">
        <v>5.9758097580975812E-2</v>
      </c>
      <c r="D19" s="59">
        <v>-1.0186757215619695E-2</v>
      </c>
      <c r="E19" s="59">
        <v>-1.3536379018612521E-2</v>
      </c>
      <c r="F19" s="59">
        <v>-3.6682088565763382E-2</v>
      </c>
      <c r="G19" s="59">
        <v>-5.2340702210663198E-2</v>
      </c>
      <c r="H19" s="59">
        <v>-0.20049369171695008</v>
      </c>
    </row>
    <row r="20" spans="1:8" x14ac:dyDescent="0.25">
      <c r="A20" s="56" t="s">
        <v>89</v>
      </c>
      <c r="B20" s="57">
        <v>2925</v>
      </c>
      <c r="C20" s="58">
        <v>5.996309963099631E-2</v>
      </c>
      <c r="D20" s="59">
        <v>-6.7911714770797962E-3</v>
      </c>
      <c r="E20" s="59">
        <v>-6.7911714770797962E-3</v>
      </c>
      <c r="F20" s="59">
        <v>-1.1490368367691788E-2</v>
      </c>
      <c r="G20" s="59">
        <v>-1.2158054711246201E-2</v>
      </c>
      <c r="H20" s="59">
        <v>-0.11444141689373297</v>
      </c>
    </row>
    <row r="21" spans="1:8" x14ac:dyDescent="0.25">
      <c r="A21" s="56" t="s">
        <v>91</v>
      </c>
      <c r="B21" s="57">
        <v>1465</v>
      </c>
      <c r="C21" s="58">
        <v>3.0032800328003279E-2</v>
      </c>
      <c r="D21" s="59">
        <v>2.0905923344947737E-2</v>
      </c>
      <c r="E21" s="59">
        <v>3.9007092198581561E-2</v>
      </c>
      <c r="F21" s="59">
        <v>0.30222222222222223</v>
      </c>
      <c r="G21" s="59">
        <v>0.289612676056338</v>
      </c>
      <c r="H21" s="59">
        <v>2.0519835841313269E-3</v>
      </c>
    </row>
    <row r="22" spans="1:8" x14ac:dyDescent="0.25">
      <c r="A22" s="56" t="s">
        <v>92</v>
      </c>
      <c r="B22" s="57">
        <v>1835</v>
      </c>
      <c r="C22" s="58">
        <v>3.7617876178761785E-2</v>
      </c>
      <c r="D22" s="59">
        <v>8.241758241758242E-3</v>
      </c>
      <c r="E22" s="59">
        <v>-1.078167115902965E-2</v>
      </c>
      <c r="F22" s="59">
        <v>6.9347319347319344E-2</v>
      </c>
      <c r="G22" s="59">
        <v>6.5002901915264075E-2</v>
      </c>
      <c r="H22" s="59">
        <v>9.3509350935093508E-3</v>
      </c>
    </row>
    <row r="23" spans="1:8" x14ac:dyDescent="0.25">
      <c r="A23" s="56" t="s">
        <v>93</v>
      </c>
      <c r="B23" s="57">
        <v>1325</v>
      </c>
      <c r="C23" s="58">
        <v>2.7162771627716277E-2</v>
      </c>
      <c r="D23" s="59">
        <v>7.6045627376425855E-3</v>
      </c>
      <c r="E23" s="59">
        <v>3.787878787878788E-3</v>
      </c>
      <c r="F23" s="59">
        <v>-3.7593984962406013E-3</v>
      </c>
      <c r="G23" s="59">
        <v>-1.8518518518518517E-2</v>
      </c>
      <c r="H23" s="59">
        <v>-0.12886259040105194</v>
      </c>
    </row>
    <row r="24" spans="1:8" x14ac:dyDescent="0.25">
      <c r="A24" s="56" t="s">
        <v>94</v>
      </c>
      <c r="B24" s="57">
        <v>715</v>
      </c>
      <c r="C24" s="58">
        <v>1.4657646576465764E-2</v>
      </c>
      <c r="D24" s="59">
        <v>0</v>
      </c>
      <c r="E24" s="59">
        <v>-3.3783783783783786E-2</v>
      </c>
      <c r="F24" s="59">
        <v>-0.140625</v>
      </c>
      <c r="G24" s="59">
        <v>-0.14779499404052443</v>
      </c>
      <c r="H24" s="59">
        <v>-0.15384615384615385</v>
      </c>
    </row>
    <row r="25" spans="1:8" x14ac:dyDescent="0.25">
      <c r="A25" s="56" t="s">
        <v>190</v>
      </c>
      <c r="B25" s="57">
        <v>235</v>
      </c>
      <c r="C25" s="58">
        <v>4.8175481754817546E-3</v>
      </c>
      <c r="D25" s="59">
        <v>-7.8431372549019607E-2</v>
      </c>
      <c r="E25" s="59">
        <v>-9.6153846153846159E-2</v>
      </c>
      <c r="F25" s="59">
        <v>-0.15162454873646208</v>
      </c>
      <c r="G25" s="59">
        <v>-0.19243986254295534</v>
      </c>
      <c r="H25" s="59">
        <v>-0.20875420875420875</v>
      </c>
    </row>
    <row r="26" spans="1:8" x14ac:dyDescent="0.25">
      <c r="A26" s="56" t="s">
        <v>191</v>
      </c>
      <c r="B26" s="57">
        <v>385</v>
      </c>
      <c r="C26" s="58">
        <v>7.8925789257892585E-3</v>
      </c>
      <c r="D26" s="59">
        <v>2.6666666666666668E-2</v>
      </c>
      <c r="E26" s="59">
        <v>1.3157894736842105E-2</v>
      </c>
      <c r="F26" s="59">
        <v>8.4507042253521125E-2</v>
      </c>
      <c r="G26" s="59">
        <v>4.9046321525885561E-2</v>
      </c>
      <c r="H26" s="59">
        <v>7.2423398328690811E-2</v>
      </c>
    </row>
    <row r="27" spans="1:8" x14ac:dyDescent="0.25">
      <c r="A27" s="56" t="s">
        <v>192</v>
      </c>
      <c r="B27" s="57">
        <v>3050</v>
      </c>
      <c r="C27" s="58">
        <v>6.2525625256252562E-2</v>
      </c>
      <c r="D27" s="59">
        <v>9.9337748344370865E-3</v>
      </c>
      <c r="E27" s="59">
        <v>-1.1345218800648298E-2</v>
      </c>
      <c r="F27" s="59">
        <v>8.0028328611898014E-2</v>
      </c>
      <c r="G27" s="59">
        <v>6.4572425828970326E-2</v>
      </c>
      <c r="H27" s="59">
        <v>-7.323002127013066E-2</v>
      </c>
    </row>
    <row r="28" spans="1:8" x14ac:dyDescent="0.25">
      <c r="A28" s="56" t="s">
        <v>95</v>
      </c>
      <c r="B28" s="57">
        <v>1505</v>
      </c>
      <c r="C28" s="58">
        <v>3.0852808528085279E-2</v>
      </c>
      <c r="D28" s="59">
        <v>-3.3112582781456954E-3</v>
      </c>
      <c r="E28" s="59">
        <v>0</v>
      </c>
      <c r="F28" s="59">
        <v>0.17394695787831513</v>
      </c>
      <c r="G28" s="59">
        <v>0.17854346123727485</v>
      </c>
      <c r="H28" s="59">
        <v>3.9364640883977897E-2</v>
      </c>
    </row>
    <row r="29" spans="1:8" x14ac:dyDescent="0.25">
      <c r="A29" s="56" t="s">
        <v>96</v>
      </c>
      <c r="B29" s="57">
        <v>4315</v>
      </c>
      <c r="C29" s="58">
        <v>8.8458384583845834E-2</v>
      </c>
      <c r="D29" s="59">
        <v>-1.2585812356979404E-2</v>
      </c>
      <c r="E29" s="59">
        <v>-1.2585812356979404E-2</v>
      </c>
      <c r="F29" s="59">
        <v>3.3285440613026823E-2</v>
      </c>
      <c r="G29" s="59">
        <v>2.8850739151168335E-2</v>
      </c>
      <c r="H29" s="59">
        <v>-0.15640273704789834</v>
      </c>
    </row>
    <row r="30" spans="1:8" x14ac:dyDescent="0.25">
      <c r="A30" s="56" t="s">
        <v>97</v>
      </c>
      <c r="B30" s="57">
        <v>255</v>
      </c>
      <c r="C30" s="58">
        <v>5.2275522755227555E-3</v>
      </c>
      <c r="D30" s="59">
        <v>-1.9230769230769232E-2</v>
      </c>
      <c r="E30" s="59">
        <v>-3.7735849056603772E-2</v>
      </c>
      <c r="F30" s="59">
        <v>-0.27762039660056659</v>
      </c>
      <c r="G30" s="59">
        <v>-0.26724137931034481</v>
      </c>
      <c r="H30" s="59">
        <v>-0.30136986301369861</v>
      </c>
    </row>
    <row r="31" spans="1:8" x14ac:dyDescent="0.25">
      <c r="A31" s="56" t="s">
        <v>98</v>
      </c>
      <c r="B31" s="57">
        <v>495</v>
      </c>
      <c r="C31" s="58">
        <v>1.014760147601476E-2</v>
      </c>
      <c r="D31" s="59">
        <v>0</v>
      </c>
      <c r="E31" s="59">
        <v>-0.01</v>
      </c>
      <c r="F31" s="59">
        <v>-0.1</v>
      </c>
      <c r="G31" s="59">
        <v>-0.10326086956521739</v>
      </c>
      <c r="H31" s="59">
        <v>-5.1724137931034482E-2</v>
      </c>
    </row>
    <row r="32" spans="1:8" x14ac:dyDescent="0.25">
      <c r="A32" s="56" t="s">
        <v>99</v>
      </c>
      <c r="B32" s="57">
        <v>2550</v>
      </c>
      <c r="C32" s="58">
        <v>5.2275522755227552E-2</v>
      </c>
      <c r="D32" s="59">
        <v>7.9051383399209481E-3</v>
      </c>
      <c r="E32" s="59">
        <v>-1.1627906976744186E-2</v>
      </c>
      <c r="F32" s="59">
        <v>-7.8091106290672452E-2</v>
      </c>
      <c r="G32" s="59">
        <v>-7.5416968817984043E-2</v>
      </c>
      <c r="H32" s="59">
        <v>-0.12461380020597322</v>
      </c>
    </row>
    <row r="33" spans="1:8" x14ac:dyDescent="0.25">
      <c r="A33" s="56" t="s">
        <v>100</v>
      </c>
      <c r="B33" s="57">
        <v>1975</v>
      </c>
      <c r="C33" s="58">
        <v>4.048790487904879E-2</v>
      </c>
      <c r="D33" s="59">
        <v>2.0671834625322998E-2</v>
      </c>
      <c r="E33" s="59">
        <v>2.8645833333333332E-2</v>
      </c>
      <c r="F33" s="59">
        <v>-7.1462153267512929E-2</v>
      </c>
      <c r="G33" s="59">
        <v>-8.0111783884489987E-2</v>
      </c>
      <c r="H33" s="59">
        <v>-9.1954022988505746E-2</v>
      </c>
    </row>
    <row r="34" spans="1:8" x14ac:dyDescent="0.25">
      <c r="A34" s="56" t="s">
        <v>101</v>
      </c>
      <c r="B34" s="57">
        <v>1635</v>
      </c>
      <c r="C34" s="58">
        <v>3.3517835178351781E-2</v>
      </c>
      <c r="D34" s="59">
        <v>-3.0487804878048782E-3</v>
      </c>
      <c r="E34" s="59">
        <v>9.2592592592592587E-3</v>
      </c>
      <c r="F34" s="59">
        <v>-4.3300175541252192E-2</v>
      </c>
      <c r="G34" s="59">
        <v>-3.992953611274222E-2</v>
      </c>
      <c r="H34" s="59">
        <v>-5.0522648083623695E-2</v>
      </c>
    </row>
    <row r="35" spans="1:8" x14ac:dyDescent="0.25">
      <c r="A35" s="56" t="s">
        <v>102</v>
      </c>
      <c r="B35" s="57">
        <v>1545</v>
      </c>
      <c r="C35" s="58">
        <v>3.1672816728167283E-2</v>
      </c>
      <c r="D35" s="59">
        <v>-6.4308681672025723E-3</v>
      </c>
      <c r="E35" s="59">
        <v>-3.2258064516129032E-3</v>
      </c>
      <c r="F35" s="59">
        <v>-4.5707226683137737E-2</v>
      </c>
      <c r="G35" s="59">
        <v>-5.5623471882640586E-2</v>
      </c>
      <c r="H35" s="59">
        <v>-0.19447340980187697</v>
      </c>
    </row>
    <row r="36" spans="1:8" x14ac:dyDescent="0.25">
      <c r="A36" s="56" t="s">
        <v>103</v>
      </c>
      <c r="B36" s="57">
        <v>480</v>
      </c>
      <c r="C36" s="58">
        <v>9.8400984009840101E-3</v>
      </c>
      <c r="D36" s="59">
        <v>-1.0309278350515464E-2</v>
      </c>
      <c r="E36" s="59">
        <v>1.0526315789473684E-2</v>
      </c>
      <c r="F36" s="59">
        <v>-0.2</v>
      </c>
      <c r="G36" s="59">
        <v>-0.20133111480865223</v>
      </c>
      <c r="H36" s="59">
        <v>-0.19463087248322147</v>
      </c>
    </row>
    <row r="37" spans="1:8" x14ac:dyDescent="0.25">
      <c r="A37" s="56" t="s">
        <v>104</v>
      </c>
      <c r="B37" s="57">
        <v>375</v>
      </c>
      <c r="C37" s="58">
        <v>7.6875768757687576E-3</v>
      </c>
      <c r="D37" s="59">
        <v>-3.8461538461538464E-2</v>
      </c>
      <c r="E37" s="59">
        <v>-6.25E-2</v>
      </c>
      <c r="F37" s="59">
        <v>-0.28023032629558542</v>
      </c>
      <c r="G37" s="59">
        <v>-0.28298279158699807</v>
      </c>
      <c r="H37" s="59">
        <v>-0.25447316103379719</v>
      </c>
    </row>
    <row r="38" spans="1:8" x14ac:dyDescent="0.25">
      <c r="A38" s="56" t="s">
        <v>105</v>
      </c>
      <c r="B38" s="57">
        <v>970</v>
      </c>
      <c r="C38" s="58">
        <v>1.9885198851988521E-2</v>
      </c>
      <c r="D38" s="59">
        <v>1.5706806282722512E-2</v>
      </c>
      <c r="E38" s="59">
        <v>-1.5228426395939087E-2</v>
      </c>
      <c r="F38" s="59">
        <v>-0.17306052855924978</v>
      </c>
      <c r="G38" s="59">
        <v>-0.14986853637160386</v>
      </c>
      <c r="H38" s="59">
        <v>-0.20426579163248565</v>
      </c>
    </row>
    <row r="39" spans="1:8" x14ac:dyDescent="0.25">
      <c r="A39" s="56" t="s">
        <v>106</v>
      </c>
      <c r="B39" s="57">
        <v>3680</v>
      </c>
      <c r="C39" s="58">
        <v>7.5440754407544081E-2</v>
      </c>
      <c r="D39" s="59">
        <v>6.8399452804377564E-3</v>
      </c>
      <c r="E39" s="59">
        <v>5.4644808743169399E-3</v>
      </c>
      <c r="F39" s="59">
        <v>-9.4212651413189772E-3</v>
      </c>
      <c r="G39" s="59">
        <v>-1.6305800588078054E-2</v>
      </c>
      <c r="H39" s="59">
        <v>-0.15673693858845097</v>
      </c>
    </row>
    <row r="40" spans="1:8" x14ac:dyDescent="0.25">
      <c r="A40" s="60" t="s">
        <v>29</v>
      </c>
      <c r="B40" s="61">
        <v>48780</v>
      </c>
      <c r="C40" s="62">
        <v>1</v>
      </c>
      <c r="D40" s="59">
        <v>3.9102696027989298E-3</v>
      </c>
      <c r="E40" s="59">
        <v>-1.3307400962227454E-3</v>
      </c>
      <c r="F40" s="59">
        <v>-2.344297411463234E-2</v>
      </c>
      <c r="G40" s="59">
        <v>-2.6561034503402445E-2</v>
      </c>
      <c r="H40" s="59">
        <v>-0.10664249217075984</v>
      </c>
    </row>
    <row r="41" spans="1:8" ht="22.5" customHeight="1" x14ac:dyDescent="0.25"/>
    <row r="42" spans="1:8" x14ac:dyDescent="0.25">
      <c r="A42" s="44" t="s">
        <v>208</v>
      </c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8"/>
  <sheetViews>
    <sheetView zoomScaleNormal="100" workbookViewId="0"/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4" t="s">
        <v>258</v>
      </c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3r trimestre 2023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1"/>
    </row>
    <row r="7" spans="1:12" x14ac:dyDescent="0.25">
      <c r="A7" s="152" t="s">
        <v>228</v>
      </c>
      <c r="B7" s="91"/>
      <c r="C7" s="91"/>
      <c r="D7" s="91"/>
      <c r="E7" s="91"/>
      <c r="F7" s="91"/>
      <c r="G7" s="91"/>
      <c r="L7" s="2"/>
    </row>
    <row r="8" spans="1:12" x14ac:dyDescent="0.25">
      <c r="A8" s="91"/>
      <c r="B8" s="310" t="s">
        <v>29</v>
      </c>
      <c r="C8" s="311"/>
      <c r="D8" s="312" t="s">
        <v>283</v>
      </c>
      <c r="E8" s="313"/>
      <c r="F8" s="312" t="s">
        <v>32</v>
      </c>
      <c r="G8" s="296"/>
    </row>
    <row r="9" spans="1:12" x14ac:dyDescent="0.25">
      <c r="A9" s="90"/>
      <c r="B9" s="88" t="s">
        <v>55</v>
      </c>
      <c r="C9" s="89" t="s">
        <v>56</v>
      </c>
      <c r="D9" s="88" t="s">
        <v>55</v>
      </c>
      <c r="E9" s="89" t="s">
        <v>56</v>
      </c>
      <c r="F9" s="88" t="s">
        <v>55</v>
      </c>
      <c r="G9" s="88" t="s">
        <v>56</v>
      </c>
    </row>
    <row r="10" spans="1:12" x14ac:dyDescent="0.25">
      <c r="A10" s="87" t="s">
        <v>226</v>
      </c>
      <c r="B10" s="86">
        <v>475</v>
      </c>
      <c r="C10" s="240">
        <v>1.3502181668301142E-3</v>
      </c>
      <c r="D10" s="239">
        <v>3000</v>
      </c>
      <c r="E10" s="240">
        <v>1.2201495496631371E-3</v>
      </c>
      <c r="F10" s="239">
        <v>31545</v>
      </c>
      <c r="G10" s="240">
        <v>8.7287729910263401E-3</v>
      </c>
      <c r="H10" s="188"/>
      <c r="I10" s="188"/>
    </row>
    <row r="11" spans="1:12" x14ac:dyDescent="0.25">
      <c r="A11" s="85" t="s">
        <v>225</v>
      </c>
      <c r="B11" s="84">
        <v>25915</v>
      </c>
      <c r="C11" s="242">
        <v>7.3665060617689279E-2</v>
      </c>
      <c r="D11" s="241">
        <v>133585</v>
      </c>
      <c r="E11" s="242">
        <v>5.433122586391672E-2</v>
      </c>
      <c r="F11" s="241">
        <v>224730</v>
      </c>
      <c r="G11" s="242">
        <v>6.2184725131505768E-2</v>
      </c>
      <c r="H11" s="188"/>
      <c r="I11" s="188"/>
    </row>
    <row r="12" spans="1:12" x14ac:dyDescent="0.25">
      <c r="A12" s="85" t="s">
        <v>224</v>
      </c>
      <c r="B12" s="84">
        <v>70340</v>
      </c>
      <c r="C12" s="242">
        <v>0.1999459912733268</v>
      </c>
      <c r="D12" s="241">
        <v>416565</v>
      </c>
      <c r="E12" s="242">
        <v>0.1694238657184749</v>
      </c>
      <c r="F12" s="241">
        <v>617080</v>
      </c>
      <c r="G12" s="242">
        <v>0.17075134687914198</v>
      </c>
      <c r="H12" s="188"/>
      <c r="I12" s="188"/>
    </row>
    <row r="13" spans="1:12" x14ac:dyDescent="0.25">
      <c r="A13" s="85" t="s">
        <v>223</v>
      </c>
      <c r="B13" s="84">
        <v>52195</v>
      </c>
      <c r="C13" s="242">
        <v>0.14836765730041643</v>
      </c>
      <c r="D13" s="241">
        <v>265330</v>
      </c>
      <c r="E13" s="242">
        <v>0.10791409333737338</v>
      </c>
      <c r="F13" s="241">
        <v>463210</v>
      </c>
      <c r="G13" s="242">
        <v>0.1281741936019436</v>
      </c>
      <c r="H13" s="188"/>
      <c r="I13" s="188"/>
    </row>
    <row r="14" spans="1:12" x14ac:dyDescent="0.25">
      <c r="A14" s="85" t="s">
        <v>222</v>
      </c>
      <c r="B14" s="84">
        <v>53890</v>
      </c>
      <c r="C14" s="242">
        <v>0.15318580423257863</v>
      </c>
      <c r="D14" s="241">
        <v>516315</v>
      </c>
      <c r="E14" s="242">
        <v>0.20999383824477419</v>
      </c>
      <c r="F14" s="241">
        <v>755290</v>
      </c>
      <c r="G14" s="242">
        <v>0.20899524337905481</v>
      </c>
      <c r="H14" s="188"/>
      <c r="I14" s="188"/>
    </row>
    <row r="15" spans="1:12" x14ac:dyDescent="0.25">
      <c r="A15" s="85" t="s">
        <v>221</v>
      </c>
      <c r="B15" s="84">
        <v>43120</v>
      </c>
      <c r="C15" s="242">
        <v>0.12257138390255688</v>
      </c>
      <c r="D15" s="241">
        <v>330300</v>
      </c>
      <c r="E15" s="242">
        <v>0.13433846541791139</v>
      </c>
      <c r="F15" s="241">
        <v>506580</v>
      </c>
      <c r="G15" s="242">
        <v>0.14017504586445151</v>
      </c>
      <c r="H15" s="188"/>
      <c r="I15" s="188"/>
    </row>
    <row r="16" spans="1:12" ht="15.75" thickBot="1" x14ac:dyDescent="0.3">
      <c r="A16" s="83" t="s">
        <v>220</v>
      </c>
      <c r="B16" s="82">
        <v>105860</v>
      </c>
      <c r="C16" s="244">
        <v>0.30091388450660184</v>
      </c>
      <c r="D16" s="243">
        <v>793620</v>
      </c>
      <c r="E16" s="244">
        <v>0.32277836186788628</v>
      </c>
      <c r="F16" s="243">
        <v>1015475</v>
      </c>
      <c r="G16" s="244">
        <v>0.28099067215287599</v>
      </c>
      <c r="H16" s="188"/>
      <c r="I16" s="188"/>
    </row>
    <row r="17" spans="1:7" ht="15.75" thickBot="1" x14ac:dyDescent="0.3">
      <c r="A17" s="81" t="s">
        <v>132</v>
      </c>
      <c r="B17" s="79">
        <v>351795</v>
      </c>
      <c r="C17" s="80">
        <v>1</v>
      </c>
      <c r="D17" s="245">
        <v>2458715</v>
      </c>
      <c r="E17" s="246">
        <v>1</v>
      </c>
      <c r="F17" s="245">
        <v>3613910</v>
      </c>
      <c r="G17" s="246">
        <v>1</v>
      </c>
    </row>
    <row r="18" spans="1:7" x14ac:dyDescent="0.25">
      <c r="A18" s="153" t="s">
        <v>284</v>
      </c>
      <c r="B18" s="153"/>
      <c r="C18" s="153"/>
      <c r="D18" s="153"/>
      <c r="E18" s="153"/>
      <c r="F18" s="153"/>
      <c r="G18" s="153"/>
    </row>
    <row r="19" spans="1:7" x14ac:dyDescent="0.25">
      <c r="A19" s="150"/>
      <c r="B19" s="78"/>
      <c r="C19" s="78"/>
      <c r="D19" s="78"/>
      <c r="E19" s="78"/>
      <c r="F19" s="78"/>
      <c r="G19" s="78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  <row r="28" spans="1:7" x14ac:dyDescent="0.25">
      <c r="B28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I38"/>
  <sheetViews>
    <sheetView zoomScale="115" zoomScaleNormal="115" workbookViewId="0"/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3r trimestre 2023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7" x14ac:dyDescent="0.25">
      <c r="A25" s="153" t="s">
        <v>284</v>
      </c>
    </row>
    <row r="26" spans="1:7" x14ac:dyDescent="0.25">
      <c r="D26" s="211"/>
      <c r="E26" s="211"/>
      <c r="F26" s="211"/>
    </row>
    <row r="27" spans="1:7" ht="45" x14ac:dyDescent="0.25">
      <c r="B27" s="258" t="s">
        <v>370</v>
      </c>
      <c r="C27" s="258" t="s">
        <v>285</v>
      </c>
      <c r="D27" s="37"/>
      <c r="E27" s="275" t="s">
        <v>358</v>
      </c>
      <c r="F27" s="37"/>
      <c r="G27" s="63"/>
    </row>
    <row r="28" spans="1:7" x14ac:dyDescent="0.25">
      <c r="A28" s="148" t="s">
        <v>234</v>
      </c>
      <c r="B28" s="144">
        <v>475</v>
      </c>
      <c r="C28" s="141">
        <f>+B28/E28-1</f>
        <v>-3.0612244897959218E-2</v>
      </c>
      <c r="D28" s="37"/>
      <c r="E28" s="276">
        <v>490</v>
      </c>
      <c r="F28" s="37"/>
      <c r="G28" s="63"/>
    </row>
    <row r="29" spans="1:7" x14ac:dyDescent="0.25">
      <c r="A29" s="154" t="s">
        <v>235</v>
      </c>
      <c r="B29" s="144">
        <v>25915</v>
      </c>
      <c r="C29" s="141">
        <f t="shared" ref="C29:C35" si="0">+B29/E29-1</f>
        <v>-1.2573823585444899E-2</v>
      </c>
      <c r="D29" s="37"/>
      <c r="E29" s="276">
        <v>26245</v>
      </c>
      <c r="F29" s="37"/>
      <c r="G29" s="63"/>
    </row>
    <row r="30" spans="1:7" x14ac:dyDescent="0.25">
      <c r="A30" s="148" t="s">
        <v>236</v>
      </c>
      <c r="B30" s="144">
        <v>70340</v>
      </c>
      <c r="C30" s="141">
        <f>+B30/E30-1</f>
        <v>-2.7645849578223913E-3</v>
      </c>
      <c r="D30" s="37"/>
      <c r="E30" s="276">
        <v>70535</v>
      </c>
      <c r="F30" s="37"/>
      <c r="G30" s="63"/>
    </row>
    <row r="31" spans="1:7" x14ac:dyDescent="0.25">
      <c r="A31" s="154" t="s">
        <v>237</v>
      </c>
      <c r="B31" s="144">
        <v>52195</v>
      </c>
      <c r="C31" s="141">
        <f t="shared" si="0"/>
        <v>-7.793935937648544E-3</v>
      </c>
      <c r="D31" s="37"/>
      <c r="E31" s="276">
        <v>52605</v>
      </c>
      <c r="F31" s="37"/>
      <c r="G31" s="63"/>
    </row>
    <row r="32" spans="1:7" x14ac:dyDescent="0.25">
      <c r="A32" s="148" t="s">
        <v>238</v>
      </c>
      <c r="B32" s="144">
        <v>53890</v>
      </c>
      <c r="C32" s="141">
        <f t="shared" si="0"/>
        <v>0.14343305750053048</v>
      </c>
      <c r="D32" s="37"/>
      <c r="E32" s="276">
        <v>47130</v>
      </c>
      <c r="F32" s="37"/>
      <c r="G32" s="63"/>
    </row>
    <row r="33" spans="1:7" x14ac:dyDescent="0.25">
      <c r="A33" s="154" t="s">
        <v>239</v>
      </c>
      <c r="B33" s="144">
        <v>43120</v>
      </c>
      <c r="C33" s="141">
        <f t="shared" si="0"/>
        <v>2.6422280409426291E-2</v>
      </c>
      <c r="D33" s="37"/>
      <c r="E33" s="276">
        <v>42010</v>
      </c>
      <c r="F33" s="37"/>
      <c r="G33" s="63"/>
    </row>
    <row r="34" spans="1:7" x14ac:dyDescent="0.25">
      <c r="A34" s="148" t="s">
        <v>240</v>
      </c>
      <c r="B34" s="144">
        <v>105860</v>
      </c>
      <c r="C34" s="141">
        <f t="shared" si="0"/>
        <v>3.8861629048086321E-2</v>
      </c>
      <c r="D34" s="37"/>
      <c r="E34" s="276">
        <v>101900</v>
      </c>
      <c r="F34" s="37"/>
      <c r="G34" s="63"/>
    </row>
    <row r="35" spans="1:7" x14ac:dyDescent="0.25">
      <c r="A35" s="148" t="s">
        <v>286</v>
      </c>
      <c r="B35" s="144">
        <v>351795</v>
      </c>
      <c r="C35" s="141">
        <f t="shared" si="0"/>
        <v>3.1914113488699547E-2</v>
      </c>
      <c r="D35" s="37"/>
      <c r="E35" s="276">
        <v>340915</v>
      </c>
      <c r="F35" s="37"/>
      <c r="G35" s="63"/>
    </row>
    <row r="36" spans="1:7" x14ac:dyDescent="0.25">
      <c r="B36" s="63"/>
      <c r="C36" s="63"/>
      <c r="D36" s="37"/>
      <c r="E36" s="211"/>
      <c r="F36" s="37"/>
      <c r="G36" s="63"/>
    </row>
    <row r="37" spans="1:7" x14ac:dyDescent="0.25">
      <c r="B37" s="63"/>
      <c r="C37" s="63"/>
      <c r="D37" s="63"/>
      <c r="E37" s="211"/>
      <c r="F37" s="211"/>
      <c r="G37" s="63"/>
    </row>
    <row r="38" spans="1:7" x14ac:dyDescent="0.25">
      <c r="D38" s="211"/>
      <c r="E38" s="211"/>
      <c r="F38" s="21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zoomScale="85" zoomScaleNormal="85" workbookViewId="0"/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4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3r trimestre 2023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3"/>
      <c r="M7" s="93"/>
      <c r="N7" s="93"/>
      <c r="O7" s="93"/>
      <c r="P7" s="93"/>
      <c r="Q7" s="93"/>
      <c r="R7" s="93"/>
    </row>
    <row r="8" spans="1:20" ht="15.75" x14ac:dyDescent="0.25">
      <c r="A8" s="315" t="s">
        <v>287</v>
      </c>
      <c r="B8" s="315"/>
      <c r="C8" s="315"/>
      <c r="D8" s="315"/>
      <c r="E8" s="315"/>
      <c r="F8" s="315"/>
      <c r="G8" s="315"/>
      <c r="L8" s="315" t="s">
        <v>288</v>
      </c>
      <c r="M8" s="315"/>
      <c r="N8" s="315"/>
      <c r="O8" s="315"/>
      <c r="P8" s="315"/>
      <c r="Q8" s="315"/>
      <c r="R8" s="315"/>
    </row>
    <row r="9" spans="1:20" ht="54" customHeight="1" x14ac:dyDescent="0.25">
      <c r="A9" s="94" t="s">
        <v>233</v>
      </c>
      <c r="B9" s="95" t="s">
        <v>234</v>
      </c>
      <c r="C9" s="95" t="s">
        <v>235</v>
      </c>
      <c r="D9" s="95" t="s">
        <v>236</v>
      </c>
      <c r="E9" s="95" t="s">
        <v>237</v>
      </c>
      <c r="F9" s="95" t="s">
        <v>238</v>
      </c>
      <c r="G9" s="95" t="s">
        <v>239</v>
      </c>
      <c r="H9" s="95" t="s">
        <v>240</v>
      </c>
      <c r="I9" s="95" t="s">
        <v>132</v>
      </c>
      <c r="J9" s="96"/>
      <c r="L9" s="97" t="s">
        <v>233</v>
      </c>
      <c r="M9" s="95" t="s">
        <v>234</v>
      </c>
      <c r="N9" s="95" t="s">
        <v>235</v>
      </c>
      <c r="O9" s="95" t="s">
        <v>236</v>
      </c>
      <c r="P9" s="95" t="s">
        <v>237</v>
      </c>
      <c r="Q9" s="95" t="s">
        <v>238</v>
      </c>
      <c r="R9" s="95" t="s">
        <v>239</v>
      </c>
      <c r="S9" s="95" t="s">
        <v>240</v>
      </c>
      <c r="T9" s="96"/>
    </row>
    <row r="10" spans="1:20" x14ac:dyDescent="0.25">
      <c r="A10" s="98" t="s">
        <v>77</v>
      </c>
      <c r="B10" s="215">
        <v>25</v>
      </c>
      <c r="C10" s="99">
        <v>456</v>
      </c>
      <c r="D10" s="99">
        <v>1086</v>
      </c>
      <c r="E10" s="99">
        <v>2612</v>
      </c>
      <c r="F10" s="99">
        <v>370</v>
      </c>
      <c r="G10" s="99">
        <v>445</v>
      </c>
      <c r="H10" s="99">
        <v>2122</v>
      </c>
      <c r="I10" s="99">
        <v>7116</v>
      </c>
      <c r="J10" s="100"/>
      <c r="L10" s="98" t="s">
        <v>77</v>
      </c>
      <c r="M10" s="218">
        <f>B10/$I10</f>
        <v>3.5132096683530073E-3</v>
      </c>
      <c r="N10" s="219">
        <f t="shared" ref="N10:N40" si="0">C10/$I10</f>
        <v>6.4080944350758853E-2</v>
      </c>
      <c r="O10" s="219">
        <f t="shared" ref="O10:O40" si="1">D10/$I10</f>
        <v>0.15261382799325462</v>
      </c>
      <c r="P10" s="219">
        <f t="shared" ref="P10:P40" si="2">E10/$I10</f>
        <v>0.3670601461495222</v>
      </c>
      <c r="Q10" s="219">
        <f t="shared" ref="Q10:Q40" si="3">F10/$I10</f>
        <v>5.1995503091624505E-2</v>
      </c>
      <c r="R10" s="219">
        <f t="shared" ref="R10:R40" si="4">G10/$I10</f>
        <v>6.2535132096683529E-2</v>
      </c>
      <c r="S10" s="219">
        <f t="shared" ref="S10:S40" si="5">H10/$I10</f>
        <v>0.29820123664980325</v>
      </c>
      <c r="T10" s="102"/>
    </row>
    <row r="11" spans="1:20" x14ac:dyDescent="0.25">
      <c r="A11" s="103" t="s">
        <v>78</v>
      </c>
      <c r="B11" s="216">
        <v>34</v>
      </c>
      <c r="C11" s="104">
        <v>188</v>
      </c>
      <c r="D11" s="104">
        <v>259</v>
      </c>
      <c r="E11" s="104">
        <v>251</v>
      </c>
      <c r="F11" s="104">
        <v>266</v>
      </c>
      <c r="G11" s="104">
        <v>298</v>
      </c>
      <c r="H11" s="104">
        <v>417</v>
      </c>
      <c r="I11" s="104">
        <v>1713</v>
      </c>
      <c r="J11" s="100"/>
      <c r="L11" s="103" t="s">
        <v>78</v>
      </c>
      <c r="M11" s="220">
        <f t="shared" ref="M11:M40" si="6">B11/$I11</f>
        <v>1.9848219497956801E-2</v>
      </c>
      <c r="N11" s="221">
        <f t="shared" si="0"/>
        <v>0.10974897840046702</v>
      </c>
      <c r="O11" s="221">
        <f t="shared" si="1"/>
        <v>0.15119673088149446</v>
      </c>
      <c r="P11" s="221">
        <f t="shared" si="2"/>
        <v>0.14652656158785757</v>
      </c>
      <c r="Q11" s="221">
        <f t="shared" si="3"/>
        <v>0.15528312901342672</v>
      </c>
      <c r="R11" s="221">
        <f t="shared" si="4"/>
        <v>0.1739638061879743</v>
      </c>
      <c r="S11" s="221">
        <f t="shared" si="5"/>
        <v>0.24343257443082311</v>
      </c>
      <c r="T11" s="102"/>
    </row>
    <row r="12" spans="1:20" x14ac:dyDescent="0.25">
      <c r="A12" s="103" t="s">
        <v>79</v>
      </c>
      <c r="B12" s="216">
        <v>30</v>
      </c>
      <c r="C12" s="104">
        <v>1352</v>
      </c>
      <c r="D12" s="104">
        <v>3271</v>
      </c>
      <c r="E12" s="104">
        <v>1033</v>
      </c>
      <c r="F12" s="104">
        <v>2753</v>
      </c>
      <c r="G12" s="104">
        <v>5345</v>
      </c>
      <c r="H12" s="104">
        <v>5270</v>
      </c>
      <c r="I12" s="104">
        <v>19054</v>
      </c>
      <c r="J12" s="100"/>
      <c r="L12" s="103" t="s">
        <v>79</v>
      </c>
      <c r="M12" s="220">
        <f t="shared" si="6"/>
        <v>1.5744725516951821E-3</v>
      </c>
      <c r="N12" s="221">
        <f t="shared" si="0"/>
        <v>7.0956229663062878E-2</v>
      </c>
      <c r="O12" s="221">
        <f t="shared" si="1"/>
        <v>0.1716699905531647</v>
      </c>
      <c r="P12" s="221">
        <f t="shared" si="2"/>
        <v>5.4214338196704105E-2</v>
      </c>
      <c r="Q12" s="221">
        <f t="shared" si="3"/>
        <v>0.14448409782722788</v>
      </c>
      <c r="R12" s="221">
        <f t="shared" si="4"/>
        <v>0.28051852629369162</v>
      </c>
      <c r="S12" s="221">
        <f t="shared" si="5"/>
        <v>0.27658234491445366</v>
      </c>
      <c r="T12" s="102"/>
    </row>
    <row r="13" spans="1:20" x14ac:dyDescent="0.25">
      <c r="A13" s="105" t="s">
        <v>80</v>
      </c>
      <c r="B13" s="216">
        <v>5</v>
      </c>
      <c r="C13" s="104">
        <v>70</v>
      </c>
      <c r="D13" s="104">
        <v>167</v>
      </c>
      <c r="E13" s="104">
        <v>330</v>
      </c>
      <c r="F13" s="104">
        <v>164</v>
      </c>
      <c r="G13" s="104">
        <v>66</v>
      </c>
      <c r="H13" s="104">
        <v>700</v>
      </c>
      <c r="I13" s="104">
        <v>1502</v>
      </c>
      <c r="J13" s="100"/>
      <c r="L13" s="105" t="s">
        <v>80</v>
      </c>
      <c r="M13" s="220">
        <f t="shared" si="6"/>
        <v>3.3288948069241011E-3</v>
      </c>
      <c r="N13" s="221">
        <f t="shared" si="0"/>
        <v>4.6604527296937419E-2</v>
      </c>
      <c r="O13" s="221">
        <f t="shared" si="1"/>
        <v>0.11118508655126498</v>
      </c>
      <c r="P13" s="221">
        <f t="shared" si="2"/>
        <v>0.21970705725699069</v>
      </c>
      <c r="Q13" s="221">
        <f t="shared" si="3"/>
        <v>0.10918774966711052</v>
      </c>
      <c r="R13" s="221">
        <f t="shared" si="4"/>
        <v>4.3941411451398134E-2</v>
      </c>
      <c r="S13" s="221">
        <f t="shared" si="5"/>
        <v>0.46604527296937415</v>
      </c>
      <c r="T13" s="102"/>
    </row>
    <row r="14" spans="1:20" x14ac:dyDescent="0.25">
      <c r="A14" s="105" t="s">
        <v>81</v>
      </c>
      <c r="B14" s="216">
        <v>10</v>
      </c>
      <c r="C14" s="104">
        <v>284</v>
      </c>
      <c r="D14" s="104">
        <v>663</v>
      </c>
      <c r="E14" s="104">
        <v>862</v>
      </c>
      <c r="F14" s="104">
        <v>370</v>
      </c>
      <c r="G14" s="104">
        <v>517</v>
      </c>
      <c r="H14" s="104">
        <v>709</v>
      </c>
      <c r="I14" s="104">
        <v>3415</v>
      </c>
      <c r="J14" s="100"/>
      <c r="L14" s="105" t="s">
        <v>81</v>
      </c>
      <c r="M14" s="220">
        <f t="shared" si="6"/>
        <v>2.9282576866764276E-3</v>
      </c>
      <c r="N14" s="221">
        <f t="shared" si="0"/>
        <v>8.3162518301610547E-2</v>
      </c>
      <c r="O14" s="221">
        <f t="shared" si="1"/>
        <v>0.19414348462664716</v>
      </c>
      <c r="P14" s="221">
        <f t="shared" si="2"/>
        <v>0.25241581259150803</v>
      </c>
      <c r="Q14" s="221">
        <f t="shared" si="3"/>
        <v>0.10834553440702782</v>
      </c>
      <c r="R14" s="221">
        <f t="shared" si="4"/>
        <v>0.1513909224011713</v>
      </c>
      <c r="S14" s="221">
        <f t="shared" si="5"/>
        <v>0.20761346998535871</v>
      </c>
      <c r="T14" s="102"/>
    </row>
    <row r="15" spans="1:20" x14ac:dyDescent="0.25">
      <c r="A15" s="105" t="s">
        <v>82</v>
      </c>
      <c r="B15" s="216">
        <v>20</v>
      </c>
      <c r="C15" s="104">
        <v>141</v>
      </c>
      <c r="D15" s="104">
        <v>196</v>
      </c>
      <c r="E15" s="104">
        <v>172</v>
      </c>
      <c r="F15" s="104">
        <v>178</v>
      </c>
      <c r="G15" s="104">
        <v>208</v>
      </c>
      <c r="H15" s="104">
        <v>263</v>
      </c>
      <c r="I15" s="104">
        <v>1178</v>
      </c>
      <c r="J15" s="100"/>
      <c r="L15" s="105" t="s">
        <v>82</v>
      </c>
      <c r="M15" s="220">
        <f t="shared" si="6"/>
        <v>1.6977928692699491E-2</v>
      </c>
      <c r="N15" s="221">
        <f t="shared" si="0"/>
        <v>0.11969439728353141</v>
      </c>
      <c r="O15" s="221">
        <f t="shared" si="1"/>
        <v>0.166383701188455</v>
      </c>
      <c r="P15" s="221">
        <f t="shared" si="2"/>
        <v>0.14601018675721561</v>
      </c>
      <c r="Q15" s="221">
        <f t="shared" si="3"/>
        <v>0.15110356536502548</v>
      </c>
      <c r="R15" s="221">
        <f t="shared" si="4"/>
        <v>0.1765704584040747</v>
      </c>
      <c r="S15" s="221">
        <f t="shared" si="5"/>
        <v>0.2232597623089983</v>
      </c>
      <c r="T15" s="102"/>
    </row>
    <row r="16" spans="1:20" x14ac:dyDescent="0.25">
      <c r="A16" s="105" t="s">
        <v>83</v>
      </c>
      <c r="B16" s="216">
        <v>20</v>
      </c>
      <c r="C16" s="104">
        <v>337</v>
      </c>
      <c r="D16" s="104">
        <v>438</v>
      </c>
      <c r="E16" s="104">
        <v>408</v>
      </c>
      <c r="F16" s="104">
        <v>555</v>
      </c>
      <c r="G16" s="104">
        <v>536</v>
      </c>
      <c r="H16" s="104">
        <v>784</v>
      </c>
      <c r="I16" s="104">
        <v>3078</v>
      </c>
      <c r="J16" s="100"/>
      <c r="L16" s="105" t="s">
        <v>83</v>
      </c>
      <c r="M16" s="220">
        <f t="shared" si="6"/>
        <v>6.4977257959714096E-3</v>
      </c>
      <c r="N16" s="221">
        <f t="shared" si="0"/>
        <v>0.10948667966211825</v>
      </c>
      <c r="O16" s="221">
        <f t="shared" si="1"/>
        <v>0.14230019493177387</v>
      </c>
      <c r="P16" s="221">
        <f t="shared" si="2"/>
        <v>0.13255360623781676</v>
      </c>
      <c r="Q16" s="221">
        <f t="shared" si="3"/>
        <v>0.18031189083820662</v>
      </c>
      <c r="R16" s="221">
        <f t="shared" si="4"/>
        <v>0.17413905133203378</v>
      </c>
      <c r="S16" s="221">
        <f t="shared" si="5"/>
        <v>0.25471085120207926</v>
      </c>
      <c r="T16" s="102"/>
    </row>
    <row r="17" spans="1:20" x14ac:dyDescent="0.25">
      <c r="A17" s="105" t="s">
        <v>84</v>
      </c>
      <c r="B17" s="216">
        <v>45</v>
      </c>
      <c r="C17" s="104">
        <v>5360</v>
      </c>
      <c r="D17" s="104">
        <v>9578</v>
      </c>
      <c r="E17" s="104">
        <v>5829</v>
      </c>
      <c r="F17" s="104">
        <v>3394</v>
      </c>
      <c r="G17" s="104">
        <v>6418</v>
      </c>
      <c r="H17" s="104">
        <v>17784</v>
      </c>
      <c r="I17" s="104">
        <v>48408</v>
      </c>
      <c r="J17" s="100"/>
      <c r="L17" s="105" t="s">
        <v>84</v>
      </c>
      <c r="M17" s="220">
        <f t="shared" si="6"/>
        <v>9.2959841348537432E-4</v>
      </c>
      <c r="N17" s="221">
        <f t="shared" si="0"/>
        <v>0.11072549991736903</v>
      </c>
      <c r="O17" s="221">
        <f t="shared" si="1"/>
        <v>0.19785985787473145</v>
      </c>
      <c r="P17" s="221">
        <f t="shared" si="2"/>
        <v>0.12041398116013882</v>
      </c>
      <c r="Q17" s="221">
        <f t="shared" si="3"/>
        <v>7.0112378119319127E-2</v>
      </c>
      <c r="R17" s="221">
        <f t="shared" si="4"/>
        <v>0.13258139150553627</v>
      </c>
      <c r="S17" s="221">
        <f t="shared" si="5"/>
        <v>0.3673772930094199</v>
      </c>
      <c r="T17" s="102"/>
    </row>
    <row r="18" spans="1:20" x14ac:dyDescent="0.25">
      <c r="A18" s="105" t="s">
        <v>85</v>
      </c>
      <c r="B18" s="216">
        <v>45</v>
      </c>
      <c r="C18" s="104">
        <v>192</v>
      </c>
      <c r="D18" s="104">
        <v>681</v>
      </c>
      <c r="E18" s="104">
        <v>746</v>
      </c>
      <c r="F18" s="104">
        <v>118</v>
      </c>
      <c r="G18" s="104">
        <v>236</v>
      </c>
      <c r="H18" s="104">
        <v>575</v>
      </c>
      <c r="I18" s="104">
        <v>2593</v>
      </c>
      <c r="J18" s="100"/>
      <c r="L18" s="105" t="s">
        <v>85</v>
      </c>
      <c r="M18" s="220">
        <f t="shared" si="6"/>
        <v>1.7354415734670267E-2</v>
      </c>
      <c r="N18" s="221">
        <f t="shared" si="0"/>
        <v>7.4045507134593139E-2</v>
      </c>
      <c r="O18" s="221">
        <f t="shared" si="1"/>
        <v>0.26263015811801005</v>
      </c>
      <c r="P18" s="221">
        <f t="shared" si="2"/>
        <v>0.28769764751253374</v>
      </c>
      <c r="Q18" s="221">
        <f t="shared" si="3"/>
        <v>4.5507134593135365E-2</v>
      </c>
      <c r="R18" s="221">
        <f t="shared" si="4"/>
        <v>9.101426918627073E-2</v>
      </c>
      <c r="S18" s="221">
        <f t="shared" si="5"/>
        <v>0.22175086772078673</v>
      </c>
      <c r="T18" s="102"/>
    </row>
    <row r="19" spans="1:20" x14ac:dyDescent="0.25">
      <c r="A19" s="105" t="s">
        <v>86</v>
      </c>
      <c r="B19" s="216">
        <v>72</v>
      </c>
      <c r="C19" s="104">
        <v>1654</v>
      </c>
      <c r="D19" s="104">
        <v>13893</v>
      </c>
      <c r="E19" s="104">
        <v>3786</v>
      </c>
      <c r="F19" s="104">
        <v>6196</v>
      </c>
      <c r="G19" s="104">
        <v>3693</v>
      </c>
      <c r="H19" s="104">
        <v>25753</v>
      </c>
      <c r="I19" s="104">
        <v>55047</v>
      </c>
      <c r="J19" s="100"/>
      <c r="L19" s="105" t="s">
        <v>86</v>
      </c>
      <c r="M19" s="220">
        <f t="shared" si="6"/>
        <v>1.3079731865496757E-3</v>
      </c>
      <c r="N19" s="221">
        <f t="shared" si="0"/>
        <v>3.0047050702127272E-2</v>
      </c>
      <c r="O19" s="221">
        <f t="shared" si="1"/>
        <v>0.25238432612131451</v>
      </c>
      <c r="P19" s="221">
        <f t="shared" si="2"/>
        <v>6.8777590059403787E-2</v>
      </c>
      <c r="Q19" s="221">
        <f t="shared" si="3"/>
        <v>0.11255835922030265</v>
      </c>
      <c r="R19" s="221">
        <f t="shared" si="4"/>
        <v>6.7088124693443787E-2</v>
      </c>
      <c r="S19" s="221">
        <f t="shared" si="5"/>
        <v>0.4678365760168583</v>
      </c>
      <c r="T19" s="102"/>
    </row>
    <row r="20" spans="1:20" x14ac:dyDescent="0.25">
      <c r="A20" s="105" t="s">
        <v>87</v>
      </c>
      <c r="B20" s="216">
        <v>20</v>
      </c>
      <c r="C20" s="104">
        <v>437</v>
      </c>
      <c r="D20" s="104">
        <v>1388</v>
      </c>
      <c r="E20" s="104">
        <v>1538</v>
      </c>
      <c r="F20" s="104">
        <v>1260</v>
      </c>
      <c r="G20" s="104">
        <v>639</v>
      </c>
      <c r="H20" s="104">
        <v>1741</v>
      </c>
      <c r="I20" s="104">
        <v>7023</v>
      </c>
      <c r="J20" s="100"/>
      <c r="L20" s="105" t="s">
        <v>87</v>
      </c>
      <c r="M20" s="220">
        <f t="shared" si="6"/>
        <v>2.847785846504343E-3</v>
      </c>
      <c r="N20" s="221">
        <f t="shared" si="0"/>
        <v>6.2224120746119889E-2</v>
      </c>
      <c r="O20" s="221">
        <f t="shared" si="1"/>
        <v>0.19763633774740139</v>
      </c>
      <c r="P20" s="221">
        <f t="shared" si="2"/>
        <v>0.21899473159618396</v>
      </c>
      <c r="Q20" s="221">
        <f t="shared" si="3"/>
        <v>0.17941050832977359</v>
      </c>
      <c r="R20" s="221">
        <f t="shared" si="4"/>
        <v>9.098675779581375E-2</v>
      </c>
      <c r="S20" s="221">
        <f t="shared" si="5"/>
        <v>0.24789975793820304</v>
      </c>
      <c r="T20" s="102"/>
    </row>
    <row r="21" spans="1:20" x14ac:dyDescent="0.25">
      <c r="A21" s="105" t="s">
        <v>88</v>
      </c>
      <c r="B21" s="216">
        <v>25</v>
      </c>
      <c r="C21" s="104">
        <v>876</v>
      </c>
      <c r="D21" s="104">
        <v>4292</v>
      </c>
      <c r="E21" s="104">
        <v>3535</v>
      </c>
      <c r="F21" s="104">
        <v>3714</v>
      </c>
      <c r="G21" s="104">
        <v>4626</v>
      </c>
      <c r="H21" s="104">
        <v>6070</v>
      </c>
      <c r="I21" s="104">
        <v>23138</v>
      </c>
      <c r="J21" s="100"/>
      <c r="L21" s="105" t="s">
        <v>88</v>
      </c>
      <c r="M21" s="220">
        <f t="shared" si="6"/>
        <v>1.0804736796611635E-3</v>
      </c>
      <c r="N21" s="221">
        <f t="shared" si="0"/>
        <v>3.7859797735327168E-2</v>
      </c>
      <c r="O21" s="221">
        <f t="shared" si="1"/>
        <v>0.18549572132422854</v>
      </c>
      <c r="P21" s="221">
        <f t="shared" si="2"/>
        <v>0.15277897830408851</v>
      </c>
      <c r="Q21" s="221">
        <f t="shared" si="3"/>
        <v>0.16051516985046244</v>
      </c>
      <c r="R21" s="221">
        <f t="shared" si="4"/>
        <v>0.1999308496845017</v>
      </c>
      <c r="S21" s="221">
        <f t="shared" si="5"/>
        <v>0.2623390094217305</v>
      </c>
      <c r="T21" s="102"/>
    </row>
    <row r="22" spans="1:20" x14ac:dyDescent="0.25">
      <c r="A22" s="105" t="s">
        <v>89</v>
      </c>
      <c r="B22" s="216">
        <v>59</v>
      </c>
      <c r="C22" s="104">
        <v>1409</v>
      </c>
      <c r="D22" s="104">
        <v>3771</v>
      </c>
      <c r="E22" s="104">
        <v>2922</v>
      </c>
      <c r="F22" s="104">
        <v>2022</v>
      </c>
      <c r="G22" s="104">
        <v>2417</v>
      </c>
      <c r="H22" s="104">
        <v>4349</v>
      </c>
      <c r="I22" s="104">
        <v>16949</v>
      </c>
      <c r="J22" s="100"/>
      <c r="L22" s="105" t="s">
        <v>89</v>
      </c>
      <c r="M22" s="220">
        <f t="shared" si="6"/>
        <v>3.4810313292819636E-3</v>
      </c>
      <c r="N22" s="221">
        <f t="shared" si="0"/>
        <v>8.313174818573367E-2</v>
      </c>
      <c r="O22" s="221">
        <f t="shared" si="1"/>
        <v>0.22249100241902178</v>
      </c>
      <c r="P22" s="221">
        <f t="shared" si="2"/>
        <v>0.17239955159596437</v>
      </c>
      <c r="Q22" s="221">
        <f t="shared" si="3"/>
        <v>0.11929907369166322</v>
      </c>
      <c r="R22" s="221">
        <f t="shared" si="4"/>
        <v>0.14260428343855094</v>
      </c>
      <c r="S22" s="221">
        <f t="shared" si="5"/>
        <v>0.25659330933978408</v>
      </c>
      <c r="T22" s="102"/>
    </row>
    <row r="23" spans="1:20" x14ac:dyDescent="0.25">
      <c r="A23" s="105" t="s">
        <v>90</v>
      </c>
      <c r="B23" s="216">
        <v>15</v>
      </c>
      <c r="C23" s="104">
        <v>130</v>
      </c>
      <c r="D23" s="104">
        <v>220</v>
      </c>
      <c r="E23" s="104">
        <v>174</v>
      </c>
      <c r="F23" s="104">
        <v>107</v>
      </c>
      <c r="G23" s="104">
        <v>157</v>
      </c>
      <c r="H23" s="104">
        <v>245</v>
      </c>
      <c r="I23" s="104">
        <v>1048</v>
      </c>
      <c r="J23" s="100"/>
      <c r="L23" s="105" t="s">
        <v>90</v>
      </c>
      <c r="M23" s="220">
        <f t="shared" si="6"/>
        <v>1.4312977099236641E-2</v>
      </c>
      <c r="N23" s="221">
        <f t="shared" si="0"/>
        <v>0.12404580152671756</v>
      </c>
      <c r="O23" s="221">
        <f t="shared" si="1"/>
        <v>0.20992366412213739</v>
      </c>
      <c r="P23" s="221">
        <f t="shared" si="2"/>
        <v>0.16603053435114504</v>
      </c>
      <c r="Q23" s="221">
        <f t="shared" si="3"/>
        <v>0.10209923664122138</v>
      </c>
      <c r="R23" s="221">
        <f t="shared" si="4"/>
        <v>0.14980916030534353</v>
      </c>
      <c r="S23" s="221">
        <f t="shared" si="5"/>
        <v>0.23377862595419846</v>
      </c>
      <c r="T23" s="102"/>
    </row>
    <row r="24" spans="1:20" x14ac:dyDescent="0.25">
      <c r="A24" s="105" t="s">
        <v>91</v>
      </c>
      <c r="B24" s="216">
        <v>31</v>
      </c>
      <c r="C24" s="104">
        <v>747</v>
      </c>
      <c r="D24" s="104">
        <v>1265</v>
      </c>
      <c r="E24" s="104">
        <v>3240</v>
      </c>
      <c r="F24" s="104">
        <v>2396</v>
      </c>
      <c r="G24" s="104">
        <v>1121</v>
      </c>
      <c r="H24" s="104">
        <v>3405</v>
      </c>
      <c r="I24" s="104">
        <v>12205</v>
      </c>
      <c r="J24" s="100"/>
      <c r="L24" s="105" t="s">
        <v>91</v>
      </c>
      <c r="M24" s="220">
        <f t="shared" si="6"/>
        <v>2.5399426464563705E-3</v>
      </c>
      <c r="N24" s="221">
        <f t="shared" si="0"/>
        <v>6.1204424416222862E-2</v>
      </c>
      <c r="O24" s="221">
        <f t="shared" si="1"/>
        <v>0.10364604670217124</v>
      </c>
      <c r="P24" s="221">
        <f t="shared" si="2"/>
        <v>0.26546497337156905</v>
      </c>
      <c r="Q24" s="221">
        <f t="shared" si="3"/>
        <v>0.19631298648095044</v>
      </c>
      <c r="R24" s="221">
        <f t="shared" si="4"/>
        <v>9.1847603441212622E-2</v>
      </c>
      <c r="S24" s="221">
        <f t="shared" si="5"/>
        <v>0.27898402294141744</v>
      </c>
      <c r="T24" s="102"/>
    </row>
    <row r="25" spans="1:20" x14ac:dyDescent="0.25">
      <c r="A25" s="105" t="s">
        <v>92</v>
      </c>
      <c r="B25" s="216">
        <v>27</v>
      </c>
      <c r="C25" s="104">
        <v>575</v>
      </c>
      <c r="D25" s="104">
        <v>2301</v>
      </c>
      <c r="E25" s="104">
        <v>1578</v>
      </c>
      <c r="F25" s="104">
        <v>1173</v>
      </c>
      <c r="G25" s="104">
        <v>1307</v>
      </c>
      <c r="H25" s="104">
        <v>2156</v>
      </c>
      <c r="I25" s="104">
        <v>9117</v>
      </c>
      <c r="J25" s="100"/>
      <c r="L25" s="105" t="s">
        <v>92</v>
      </c>
      <c r="M25" s="220">
        <f t="shared" si="6"/>
        <v>2.9615004935834156E-3</v>
      </c>
      <c r="N25" s="221">
        <f t="shared" si="0"/>
        <v>6.3068991992980147E-2</v>
      </c>
      <c r="O25" s="221">
        <f t="shared" si="1"/>
        <v>0.25238565317538664</v>
      </c>
      <c r="P25" s="221">
        <f t="shared" si="2"/>
        <v>0.17308325106943073</v>
      </c>
      <c r="Q25" s="221">
        <f t="shared" si="3"/>
        <v>0.12866074366567951</v>
      </c>
      <c r="R25" s="221">
        <f t="shared" si="4"/>
        <v>0.14335856093013052</v>
      </c>
      <c r="S25" s="221">
        <f t="shared" si="5"/>
        <v>0.23648129867280904</v>
      </c>
      <c r="T25" s="102"/>
    </row>
    <row r="26" spans="1:20" x14ac:dyDescent="0.25">
      <c r="A26" s="105" t="s">
        <v>93</v>
      </c>
      <c r="B26" s="216">
        <v>10</v>
      </c>
      <c r="C26" s="104">
        <v>491</v>
      </c>
      <c r="D26" s="104">
        <v>962</v>
      </c>
      <c r="E26" s="104">
        <v>1201</v>
      </c>
      <c r="F26" s="104">
        <v>899</v>
      </c>
      <c r="G26" s="104">
        <v>716</v>
      </c>
      <c r="H26" s="104">
        <v>1289</v>
      </c>
      <c r="I26" s="104">
        <v>5568</v>
      </c>
      <c r="J26" s="100"/>
      <c r="L26" s="105" t="s">
        <v>93</v>
      </c>
      <c r="M26" s="220">
        <f t="shared" si="6"/>
        <v>1.7959770114942528E-3</v>
      </c>
      <c r="N26" s="221">
        <f t="shared" si="0"/>
        <v>8.8182471264367818E-2</v>
      </c>
      <c r="O26" s="221">
        <f t="shared" si="1"/>
        <v>0.17277298850574713</v>
      </c>
      <c r="P26" s="221">
        <f t="shared" si="2"/>
        <v>0.21569683908045978</v>
      </c>
      <c r="Q26" s="221">
        <f t="shared" si="3"/>
        <v>0.16145833333333334</v>
      </c>
      <c r="R26" s="221">
        <f t="shared" si="4"/>
        <v>0.12859195402298851</v>
      </c>
      <c r="S26" s="221">
        <f t="shared" si="5"/>
        <v>0.2315014367816092</v>
      </c>
      <c r="T26" s="102"/>
    </row>
    <row r="27" spans="1:20" x14ac:dyDescent="0.25">
      <c r="A27" s="105" t="s">
        <v>94</v>
      </c>
      <c r="B27" s="216">
        <v>5</v>
      </c>
      <c r="C27" s="104">
        <v>451</v>
      </c>
      <c r="D27" s="104">
        <v>1117</v>
      </c>
      <c r="E27" s="104">
        <v>554</v>
      </c>
      <c r="F27" s="104">
        <v>604</v>
      </c>
      <c r="G27" s="104">
        <v>358</v>
      </c>
      <c r="H27" s="104">
        <v>657</v>
      </c>
      <c r="I27" s="104">
        <v>3746</v>
      </c>
      <c r="J27" s="100"/>
      <c r="L27" s="105" t="s">
        <v>94</v>
      </c>
      <c r="M27" s="220">
        <f t="shared" si="6"/>
        <v>1.3347570742124934E-3</v>
      </c>
      <c r="N27" s="221">
        <f t="shared" si="0"/>
        <v>0.1203950880939669</v>
      </c>
      <c r="O27" s="221">
        <f t="shared" si="1"/>
        <v>0.29818473037907101</v>
      </c>
      <c r="P27" s="221">
        <f t="shared" si="2"/>
        <v>0.14789108382274427</v>
      </c>
      <c r="Q27" s="221">
        <f t="shared" si="3"/>
        <v>0.16123865456486919</v>
      </c>
      <c r="R27" s="221">
        <f t="shared" si="4"/>
        <v>9.5568606513614526E-2</v>
      </c>
      <c r="S27" s="221">
        <f t="shared" si="5"/>
        <v>0.17538707955152164</v>
      </c>
      <c r="T27" s="102"/>
    </row>
    <row r="28" spans="1:20" x14ac:dyDescent="0.25">
      <c r="A28" s="105" t="s">
        <v>95</v>
      </c>
      <c r="B28" s="216">
        <v>15</v>
      </c>
      <c r="C28" s="104">
        <v>1166</v>
      </c>
      <c r="D28" s="104">
        <v>1750</v>
      </c>
      <c r="E28" s="104">
        <v>4077</v>
      </c>
      <c r="F28" s="104">
        <v>2902</v>
      </c>
      <c r="G28" s="104">
        <v>820</v>
      </c>
      <c r="H28" s="104">
        <v>2004</v>
      </c>
      <c r="I28" s="104">
        <v>12734</v>
      </c>
      <c r="J28" s="100"/>
      <c r="L28" s="105" t="s">
        <v>95</v>
      </c>
      <c r="M28" s="220">
        <f t="shared" si="6"/>
        <v>1.1779487984922255E-3</v>
      </c>
      <c r="N28" s="221">
        <f t="shared" si="0"/>
        <v>9.156588660279566E-2</v>
      </c>
      <c r="O28" s="221">
        <f t="shared" si="1"/>
        <v>0.13742735982409299</v>
      </c>
      <c r="P28" s="221">
        <f t="shared" si="2"/>
        <v>0.32016648343018689</v>
      </c>
      <c r="Q28" s="221">
        <f t="shared" si="3"/>
        <v>0.2278938275482959</v>
      </c>
      <c r="R28" s="221">
        <f t="shared" si="4"/>
        <v>6.4394534317574997E-2</v>
      </c>
      <c r="S28" s="221">
        <f t="shared" si="5"/>
        <v>0.15737395947856134</v>
      </c>
      <c r="T28" s="102"/>
    </row>
    <row r="29" spans="1:20" x14ac:dyDescent="0.25">
      <c r="A29" s="105" t="s">
        <v>96</v>
      </c>
      <c r="B29" s="216">
        <v>161</v>
      </c>
      <c r="C29" s="104">
        <v>2983</v>
      </c>
      <c r="D29" s="104">
        <v>6454</v>
      </c>
      <c r="E29" s="104">
        <v>3906</v>
      </c>
      <c r="F29" s="104">
        <v>6913</v>
      </c>
      <c r="G29" s="104">
        <v>3192</v>
      </c>
      <c r="H29" s="104">
        <v>5855</v>
      </c>
      <c r="I29" s="104">
        <v>29464</v>
      </c>
      <c r="J29" s="100"/>
      <c r="L29" s="105" t="s">
        <v>96</v>
      </c>
      <c r="M29" s="220">
        <f t="shared" si="6"/>
        <v>5.4642954113494433E-3</v>
      </c>
      <c r="N29" s="221">
        <f t="shared" si="0"/>
        <v>0.10124219386369807</v>
      </c>
      <c r="O29" s="221">
        <f t="shared" si="1"/>
        <v>0.21904697257670377</v>
      </c>
      <c r="P29" s="221">
        <f t="shared" si="2"/>
        <v>0.13256855824056477</v>
      </c>
      <c r="Q29" s="221">
        <f t="shared" si="3"/>
        <v>0.23462530545750745</v>
      </c>
      <c r="R29" s="221">
        <f t="shared" si="4"/>
        <v>0.10833559598153679</v>
      </c>
      <c r="S29" s="221">
        <f t="shared" si="5"/>
        <v>0.1987170784686397</v>
      </c>
      <c r="T29" s="102"/>
    </row>
    <row r="30" spans="1:20" x14ac:dyDescent="0.25">
      <c r="A30" s="105" t="s">
        <v>97</v>
      </c>
      <c r="B30" s="216">
        <v>38</v>
      </c>
      <c r="C30" s="104">
        <v>109</v>
      </c>
      <c r="D30" s="104">
        <v>180</v>
      </c>
      <c r="E30" s="104">
        <v>287</v>
      </c>
      <c r="F30" s="104">
        <v>95</v>
      </c>
      <c r="G30" s="104">
        <v>117</v>
      </c>
      <c r="H30" s="104">
        <v>321</v>
      </c>
      <c r="I30" s="104">
        <v>1147</v>
      </c>
      <c r="J30" s="100"/>
      <c r="L30" s="105" t="s">
        <v>97</v>
      </c>
      <c r="M30" s="220">
        <f t="shared" si="6"/>
        <v>3.3129904097646032E-2</v>
      </c>
      <c r="N30" s="221">
        <f t="shared" si="0"/>
        <v>9.5030514385353093E-2</v>
      </c>
      <c r="O30" s="221">
        <f t="shared" si="1"/>
        <v>0.15693112467306017</v>
      </c>
      <c r="P30" s="221">
        <f t="shared" si="2"/>
        <v>0.25021795989537926</v>
      </c>
      <c r="Q30" s="221">
        <f t="shared" si="3"/>
        <v>8.2824760244115087E-2</v>
      </c>
      <c r="R30" s="221">
        <f t="shared" si="4"/>
        <v>0.1020052310374891</v>
      </c>
      <c r="S30" s="221">
        <f t="shared" si="5"/>
        <v>0.2798605056669573</v>
      </c>
      <c r="T30" s="102"/>
    </row>
    <row r="31" spans="1:20" x14ac:dyDescent="0.25">
      <c r="A31" s="105" t="s">
        <v>98</v>
      </c>
      <c r="B31" s="216">
        <v>29</v>
      </c>
      <c r="C31" s="104">
        <v>171</v>
      </c>
      <c r="D31" s="104">
        <v>690</v>
      </c>
      <c r="E31" s="104">
        <v>2685</v>
      </c>
      <c r="F31" s="104">
        <v>1320</v>
      </c>
      <c r="G31" s="104">
        <v>317</v>
      </c>
      <c r="H31" s="104">
        <v>978</v>
      </c>
      <c r="I31" s="104">
        <v>6190</v>
      </c>
      <c r="J31" s="100"/>
      <c r="L31" s="105" t="s">
        <v>98</v>
      </c>
      <c r="M31" s="220">
        <f t="shared" si="6"/>
        <v>4.6849757673667206E-3</v>
      </c>
      <c r="N31" s="221">
        <f t="shared" si="0"/>
        <v>2.7625201938610663E-2</v>
      </c>
      <c r="O31" s="221">
        <f t="shared" si="1"/>
        <v>0.11147011308562198</v>
      </c>
      <c r="P31" s="221">
        <f t="shared" si="2"/>
        <v>0.43376413570274636</v>
      </c>
      <c r="Q31" s="221">
        <f t="shared" si="3"/>
        <v>0.21324717285945072</v>
      </c>
      <c r="R31" s="221">
        <f t="shared" si="4"/>
        <v>5.1211631663974154E-2</v>
      </c>
      <c r="S31" s="221">
        <f t="shared" si="5"/>
        <v>0.15799676898222939</v>
      </c>
      <c r="T31" s="102"/>
    </row>
    <row r="32" spans="1:20" x14ac:dyDescent="0.25">
      <c r="A32" s="105" t="s">
        <v>99</v>
      </c>
      <c r="B32" s="216">
        <v>38</v>
      </c>
      <c r="C32" s="104">
        <v>1159</v>
      </c>
      <c r="D32" s="104">
        <v>2746</v>
      </c>
      <c r="E32" s="104">
        <v>1846</v>
      </c>
      <c r="F32" s="104">
        <v>8756</v>
      </c>
      <c r="G32" s="104">
        <v>1848</v>
      </c>
      <c r="H32" s="104">
        <v>2881</v>
      </c>
      <c r="I32" s="104">
        <v>19274</v>
      </c>
      <c r="J32" s="100"/>
      <c r="L32" s="105" t="s">
        <v>99</v>
      </c>
      <c r="M32" s="220">
        <f t="shared" si="6"/>
        <v>1.9715679153263464E-3</v>
      </c>
      <c r="N32" s="221">
        <f t="shared" si="0"/>
        <v>6.0132821417453568E-2</v>
      </c>
      <c r="O32" s="221">
        <f t="shared" si="1"/>
        <v>0.14247172356542492</v>
      </c>
      <c r="P32" s="221">
        <f t="shared" si="2"/>
        <v>9.5776693991906192E-2</v>
      </c>
      <c r="Q32" s="221">
        <f t="shared" si="3"/>
        <v>0.45429075438414446</v>
      </c>
      <c r="R32" s="221">
        <f t="shared" si="4"/>
        <v>9.5880460724291794E-2</v>
      </c>
      <c r="S32" s="221">
        <f t="shared" si="5"/>
        <v>0.14947597800145274</v>
      </c>
      <c r="T32" s="102"/>
    </row>
    <row r="33" spans="1:20" x14ac:dyDescent="0.25">
      <c r="A33" s="105" t="s">
        <v>100</v>
      </c>
      <c r="B33" s="216">
        <v>25</v>
      </c>
      <c r="C33" s="104">
        <v>1131</v>
      </c>
      <c r="D33" s="104">
        <v>3091</v>
      </c>
      <c r="E33" s="104">
        <v>2785</v>
      </c>
      <c r="F33" s="104">
        <v>1007</v>
      </c>
      <c r="G33" s="104">
        <v>3597</v>
      </c>
      <c r="H33" s="104">
        <v>5868</v>
      </c>
      <c r="I33" s="104">
        <v>17504</v>
      </c>
      <c r="J33" s="100"/>
      <c r="L33" s="105" t="s">
        <v>100</v>
      </c>
      <c r="M33" s="220">
        <f t="shared" si="6"/>
        <v>1.4282449725776965E-3</v>
      </c>
      <c r="N33" s="221">
        <f t="shared" si="0"/>
        <v>6.4613802559414985E-2</v>
      </c>
      <c r="O33" s="221">
        <f t="shared" si="1"/>
        <v>0.1765882084095064</v>
      </c>
      <c r="P33" s="221">
        <f t="shared" si="2"/>
        <v>0.15910648994515539</v>
      </c>
      <c r="Q33" s="221">
        <f t="shared" si="3"/>
        <v>5.7529707495429613E-2</v>
      </c>
      <c r="R33" s="221">
        <f t="shared" si="4"/>
        <v>0.20549588665447899</v>
      </c>
      <c r="S33" s="221">
        <f t="shared" si="5"/>
        <v>0.33523765996343691</v>
      </c>
      <c r="T33" s="102"/>
    </row>
    <row r="34" spans="1:20" x14ac:dyDescent="0.25">
      <c r="A34" s="105" t="s">
        <v>101</v>
      </c>
      <c r="B34" s="216">
        <v>15</v>
      </c>
      <c r="C34" s="104">
        <v>427</v>
      </c>
      <c r="D34" s="104">
        <v>3876</v>
      </c>
      <c r="E34" s="104">
        <v>1760</v>
      </c>
      <c r="F34" s="104">
        <v>2006</v>
      </c>
      <c r="G34" s="104">
        <v>4547</v>
      </c>
      <c r="H34" s="104">
        <v>4060</v>
      </c>
      <c r="I34" s="104">
        <v>16691</v>
      </c>
      <c r="J34" s="100"/>
      <c r="L34" s="105" t="s">
        <v>101</v>
      </c>
      <c r="M34" s="220">
        <f t="shared" si="6"/>
        <v>8.9868791564316102E-4</v>
      </c>
      <c r="N34" s="221">
        <f t="shared" si="0"/>
        <v>2.5582649331975318E-2</v>
      </c>
      <c r="O34" s="221">
        <f t="shared" si="1"/>
        <v>0.23222095740219278</v>
      </c>
      <c r="P34" s="221">
        <f t="shared" si="2"/>
        <v>0.10544604876879755</v>
      </c>
      <c r="Q34" s="221">
        <f t="shared" si="3"/>
        <v>0.12018453058534539</v>
      </c>
      <c r="R34" s="221">
        <f t="shared" si="4"/>
        <v>0.27242226349529686</v>
      </c>
      <c r="S34" s="221">
        <f t="shared" si="5"/>
        <v>0.24324486250074889</v>
      </c>
      <c r="T34" s="102"/>
    </row>
    <row r="35" spans="1:20" x14ac:dyDescent="0.25">
      <c r="A35" s="105" t="s">
        <v>102</v>
      </c>
      <c r="B35" s="216">
        <v>46</v>
      </c>
      <c r="C35" s="104">
        <v>953</v>
      </c>
      <c r="D35" s="104">
        <v>1330</v>
      </c>
      <c r="E35" s="104">
        <v>2776</v>
      </c>
      <c r="F35" s="104">
        <v>1030</v>
      </c>
      <c r="G35" s="104">
        <v>1031</v>
      </c>
      <c r="H35" s="104">
        <v>1435</v>
      </c>
      <c r="I35" s="104">
        <v>8601</v>
      </c>
      <c r="J35" s="100"/>
      <c r="L35" s="105" t="s">
        <v>102</v>
      </c>
      <c r="M35" s="220">
        <f t="shared" si="6"/>
        <v>5.3482153237995583E-3</v>
      </c>
      <c r="N35" s="221">
        <f t="shared" si="0"/>
        <v>0.11080106964306476</v>
      </c>
      <c r="O35" s="221">
        <f t="shared" si="1"/>
        <v>0.15463318218811767</v>
      </c>
      <c r="P35" s="221">
        <f t="shared" si="2"/>
        <v>0.32275316823625161</v>
      </c>
      <c r="Q35" s="221">
        <f t="shared" si="3"/>
        <v>0.11975351703290316</v>
      </c>
      <c r="R35" s="221">
        <f t="shared" si="4"/>
        <v>0.11986978258342053</v>
      </c>
      <c r="S35" s="221">
        <f t="shared" si="5"/>
        <v>0.16684106499244275</v>
      </c>
      <c r="T35" s="102"/>
    </row>
    <row r="36" spans="1:20" x14ac:dyDescent="0.25">
      <c r="A36" s="105" t="s">
        <v>103</v>
      </c>
      <c r="B36" s="216">
        <v>40</v>
      </c>
      <c r="C36" s="104">
        <v>180</v>
      </c>
      <c r="D36" s="104">
        <v>524</v>
      </c>
      <c r="E36" s="104">
        <v>300</v>
      </c>
      <c r="F36" s="104">
        <v>320</v>
      </c>
      <c r="G36" s="104">
        <v>321</v>
      </c>
      <c r="H36" s="104">
        <v>1119</v>
      </c>
      <c r="I36" s="104">
        <v>2804</v>
      </c>
      <c r="J36" s="100"/>
      <c r="L36" s="105" t="s">
        <v>103</v>
      </c>
      <c r="M36" s="220">
        <f t="shared" si="6"/>
        <v>1.4265335235378032E-2</v>
      </c>
      <c r="N36" s="221">
        <f t="shared" si="0"/>
        <v>6.4194008559201141E-2</v>
      </c>
      <c r="O36" s="221">
        <f t="shared" si="1"/>
        <v>0.18687589158345222</v>
      </c>
      <c r="P36" s="221">
        <f t="shared" si="2"/>
        <v>0.10699001426533523</v>
      </c>
      <c r="Q36" s="221">
        <f t="shared" si="3"/>
        <v>0.11412268188302425</v>
      </c>
      <c r="R36" s="221">
        <f t="shared" si="4"/>
        <v>0.1144793152639087</v>
      </c>
      <c r="S36" s="221">
        <f t="shared" si="5"/>
        <v>0.39907275320970043</v>
      </c>
      <c r="T36" s="102"/>
    </row>
    <row r="37" spans="1:20" x14ac:dyDescent="0.25">
      <c r="A37" s="105" t="s">
        <v>104</v>
      </c>
      <c r="B37" s="216">
        <v>12</v>
      </c>
      <c r="C37" s="104">
        <v>174</v>
      </c>
      <c r="D37" s="104">
        <v>253</v>
      </c>
      <c r="E37" s="104">
        <v>131</v>
      </c>
      <c r="F37" s="104">
        <v>220</v>
      </c>
      <c r="G37" s="104">
        <v>231</v>
      </c>
      <c r="H37" s="104">
        <v>350</v>
      </c>
      <c r="I37" s="104">
        <v>1371</v>
      </c>
      <c r="J37" s="100"/>
      <c r="L37" s="105" t="s">
        <v>104</v>
      </c>
      <c r="M37" s="220">
        <f t="shared" si="6"/>
        <v>8.7527352297592995E-3</v>
      </c>
      <c r="N37" s="221">
        <f t="shared" si="0"/>
        <v>0.12691466083150985</v>
      </c>
      <c r="O37" s="221">
        <f t="shared" si="1"/>
        <v>0.18453683442742524</v>
      </c>
      <c r="P37" s="221">
        <f t="shared" si="2"/>
        <v>9.5550692924872352E-2</v>
      </c>
      <c r="Q37" s="221">
        <f t="shared" si="3"/>
        <v>0.16046681254558717</v>
      </c>
      <c r="R37" s="221">
        <f t="shared" si="4"/>
        <v>0.16849015317286653</v>
      </c>
      <c r="S37" s="221">
        <f t="shared" si="5"/>
        <v>0.25528811086797959</v>
      </c>
      <c r="T37" s="102"/>
    </row>
    <row r="38" spans="1:20" x14ac:dyDescent="0.25">
      <c r="A38" s="105" t="s">
        <v>105</v>
      </c>
      <c r="B38" s="216">
        <v>15</v>
      </c>
      <c r="C38" s="104">
        <v>427</v>
      </c>
      <c r="D38" s="104">
        <v>492</v>
      </c>
      <c r="E38" s="104">
        <v>613</v>
      </c>
      <c r="F38" s="104">
        <v>414</v>
      </c>
      <c r="G38" s="104">
        <v>435</v>
      </c>
      <c r="H38" s="104">
        <v>837</v>
      </c>
      <c r="I38" s="104">
        <v>3233</v>
      </c>
      <c r="J38" s="100"/>
      <c r="L38" s="105" t="s">
        <v>105</v>
      </c>
      <c r="M38" s="220">
        <f t="shared" si="6"/>
        <v>4.6396535725332505E-3</v>
      </c>
      <c r="N38" s="221">
        <f t="shared" si="0"/>
        <v>0.13207547169811321</v>
      </c>
      <c r="O38" s="221">
        <f t="shared" si="1"/>
        <v>0.15218063717909064</v>
      </c>
      <c r="P38" s="221">
        <f t="shared" si="2"/>
        <v>0.18960717599752552</v>
      </c>
      <c r="Q38" s="221">
        <f t="shared" si="3"/>
        <v>0.12805443860191773</v>
      </c>
      <c r="R38" s="221">
        <f t="shared" si="4"/>
        <v>0.13454995360346428</v>
      </c>
      <c r="S38" s="221">
        <f t="shared" si="5"/>
        <v>0.25889266934735539</v>
      </c>
      <c r="T38" s="102"/>
    </row>
    <row r="39" spans="1:20" ht="15.75" thickBot="1" x14ac:dyDescent="0.3">
      <c r="A39" s="98" t="s">
        <v>106</v>
      </c>
      <c r="B39" s="217">
        <v>186</v>
      </c>
      <c r="C39" s="106">
        <v>2248</v>
      </c>
      <c r="D39" s="106">
        <v>3970</v>
      </c>
      <c r="E39" s="106">
        <v>2617</v>
      </c>
      <c r="F39" s="106">
        <v>2859</v>
      </c>
      <c r="G39" s="106">
        <v>3542</v>
      </c>
      <c r="H39" s="106">
        <v>9247</v>
      </c>
      <c r="I39" s="106">
        <v>24669</v>
      </c>
      <c r="J39" s="100"/>
      <c r="L39" s="98" t="s">
        <v>106</v>
      </c>
      <c r="M39" s="222">
        <f t="shared" si="6"/>
        <v>7.5398273136324939E-3</v>
      </c>
      <c r="N39" s="223">
        <f t="shared" si="0"/>
        <v>9.1126515059386279E-2</v>
      </c>
      <c r="O39" s="223">
        <f t="shared" si="1"/>
        <v>0.16093072276946777</v>
      </c>
      <c r="P39" s="223">
        <f t="shared" si="2"/>
        <v>0.10608455956868945</v>
      </c>
      <c r="Q39" s="223">
        <f t="shared" si="3"/>
        <v>0.11589444241760914</v>
      </c>
      <c r="R39" s="223">
        <f t="shared" si="4"/>
        <v>0.14358101260691555</v>
      </c>
      <c r="S39" s="223">
        <f t="shared" si="5"/>
        <v>0.37484292026429933</v>
      </c>
      <c r="T39" s="102"/>
    </row>
    <row r="40" spans="1:20" ht="15.75" thickBot="1" x14ac:dyDescent="0.3">
      <c r="A40" s="205" t="s">
        <v>29</v>
      </c>
      <c r="B40" s="107">
        <v>1118</v>
      </c>
      <c r="C40" s="107">
        <v>26278</v>
      </c>
      <c r="D40" s="107">
        <v>70904</v>
      </c>
      <c r="E40" s="107">
        <v>54554</v>
      </c>
      <c r="F40" s="107">
        <v>54381</v>
      </c>
      <c r="G40" s="107">
        <v>49101</v>
      </c>
      <c r="H40" s="107">
        <v>109244</v>
      </c>
      <c r="I40" s="107">
        <v>365580</v>
      </c>
      <c r="J40" s="108"/>
      <c r="L40" s="109" t="s">
        <v>107</v>
      </c>
      <c r="M40" s="206">
        <f t="shared" si="6"/>
        <v>3.0581541659828217E-3</v>
      </c>
      <c r="N40" s="206">
        <f t="shared" si="0"/>
        <v>7.1880299797581926E-2</v>
      </c>
      <c r="O40" s="206">
        <f t="shared" si="1"/>
        <v>0.19394934077356529</v>
      </c>
      <c r="P40" s="206">
        <f t="shared" si="2"/>
        <v>0.14922588763061437</v>
      </c>
      <c r="Q40" s="206">
        <f t="shared" si="3"/>
        <v>0.14875266699491219</v>
      </c>
      <c r="R40" s="206">
        <f t="shared" si="4"/>
        <v>0.13430986377810603</v>
      </c>
      <c r="S40" s="206">
        <f t="shared" si="5"/>
        <v>0.29882378685923738</v>
      </c>
      <c r="T40" s="102"/>
    </row>
    <row r="41" spans="1:20" x14ac:dyDescent="0.25">
      <c r="A41" s="314" t="s">
        <v>289</v>
      </c>
      <c r="B41" s="314"/>
      <c r="C41" s="314"/>
      <c r="D41" s="314"/>
      <c r="E41" s="314"/>
      <c r="F41" s="314"/>
      <c r="G41" s="314"/>
      <c r="L41" s="314" t="s">
        <v>289</v>
      </c>
      <c r="M41" s="314"/>
      <c r="N41" s="314"/>
      <c r="O41" s="314"/>
      <c r="P41" s="314"/>
      <c r="Q41" s="314"/>
      <c r="R41" s="314"/>
    </row>
    <row r="42" spans="1:20" x14ac:dyDescent="0.25">
      <c r="A42" s="92"/>
      <c r="B42" s="92"/>
      <c r="C42" s="92"/>
      <c r="D42" s="92"/>
      <c r="E42" s="92"/>
      <c r="F42" s="92"/>
      <c r="G42" s="92"/>
      <c r="L42" s="92"/>
      <c r="M42" s="261"/>
      <c r="N42" s="261"/>
      <c r="O42" s="261"/>
      <c r="P42" s="261"/>
      <c r="Q42" s="261"/>
      <c r="R42" s="261"/>
      <c r="S42" s="261"/>
    </row>
    <row r="43" spans="1:20" ht="15.75" x14ac:dyDescent="0.25">
      <c r="L43" s="93"/>
    </row>
    <row r="44" spans="1:20" ht="15.75" x14ac:dyDescent="0.25">
      <c r="L44" s="93"/>
    </row>
    <row r="45" spans="1:20" ht="53.25" customHeight="1" x14ac:dyDescent="0.25">
      <c r="A45" s="94" t="s">
        <v>211</v>
      </c>
      <c r="B45" s="95" t="s">
        <v>234</v>
      </c>
      <c r="C45" s="95" t="s">
        <v>235</v>
      </c>
      <c r="D45" s="95" t="s">
        <v>236</v>
      </c>
      <c r="E45" s="95" t="s">
        <v>237</v>
      </c>
      <c r="F45" s="95" t="s">
        <v>238</v>
      </c>
      <c r="G45" s="95" t="s">
        <v>239</v>
      </c>
      <c r="H45" s="95" t="s">
        <v>240</v>
      </c>
      <c r="I45" s="95" t="s">
        <v>132</v>
      </c>
      <c r="L45" s="110" t="s">
        <v>211</v>
      </c>
      <c r="M45" s="95" t="s">
        <v>234</v>
      </c>
      <c r="N45" s="95" t="s">
        <v>235</v>
      </c>
      <c r="O45" s="95" t="s">
        <v>236</v>
      </c>
      <c r="P45" s="95" t="s">
        <v>237</v>
      </c>
      <c r="Q45" s="95" t="s">
        <v>238</v>
      </c>
      <c r="R45" s="95" t="s">
        <v>239</v>
      </c>
      <c r="S45" s="95" t="s">
        <v>240</v>
      </c>
    </row>
    <row r="46" spans="1:20" x14ac:dyDescent="0.25">
      <c r="A46" s="111" t="s">
        <v>212</v>
      </c>
      <c r="B46" s="112">
        <f>+B17+B21+B32+B33+B34</f>
        <v>148</v>
      </c>
      <c r="C46" s="112">
        <f t="shared" ref="C46:I46" si="7">+C17+C21+C32+C33+C34</f>
        <v>8953</v>
      </c>
      <c r="D46" s="112">
        <f t="shared" si="7"/>
        <v>23583</v>
      </c>
      <c r="E46" s="112">
        <f t="shared" si="7"/>
        <v>15755</v>
      </c>
      <c r="F46" s="112">
        <f t="shared" si="7"/>
        <v>18877</v>
      </c>
      <c r="G46" s="112">
        <f t="shared" si="7"/>
        <v>21036</v>
      </c>
      <c r="H46" s="112">
        <f t="shared" si="7"/>
        <v>36663</v>
      </c>
      <c r="I46" s="112">
        <f t="shared" si="7"/>
        <v>125015</v>
      </c>
      <c r="L46" s="113" t="s">
        <v>212</v>
      </c>
      <c r="M46" s="101">
        <f t="shared" ref="M46" si="8">+B46/$I46</f>
        <v>1.1838579370475543E-3</v>
      </c>
      <c r="N46" s="101">
        <f t="shared" ref="N46" si="9">+C46/$I46</f>
        <v>7.1615406151261843E-2</v>
      </c>
      <c r="O46" s="101">
        <f t="shared" ref="O46" si="10">+D46/$I46</f>
        <v>0.18864136303643564</v>
      </c>
      <c r="P46" s="101">
        <f t="shared" ref="P46" si="11">+E46/$I46</f>
        <v>0.12602487701475823</v>
      </c>
      <c r="Q46" s="101">
        <f t="shared" ref="Q46" si="12">+F46/$I46</f>
        <v>0.15099788025436947</v>
      </c>
      <c r="R46" s="101">
        <f t="shared" ref="R46" si="13">+G46/$I46</f>
        <v>0.16826780786305642</v>
      </c>
      <c r="S46" s="101">
        <f t="shared" ref="S46" si="14">+H46/$I46</f>
        <v>0.29326880774307085</v>
      </c>
    </row>
    <row r="47" spans="1:20" x14ac:dyDescent="0.25">
      <c r="A47" s="111" t="s">
        <v>213</v>
      </c>
      <c r="B47" s="112">
        <f>+B11+B12+B22+B19+B30+B39+B29</f>
        <v>580</v>
      </c>
      <c r="C47" s="112">
        <f t="shared" ref="C47:I47" si="15">+C11+C12+C22+C19+C30+C39+C29</f>
        <v>9943</v>
      </c>
      <c r="D47" s="112">
        <f t="shared" si="15"/>
        <v>31798</v>
      </c>
      <c r="E47" s="112">
        <f t="shared" si="15"/>
        <v>14802</v>
      </c>
      <c r="F47" s="112">
        <f t="shared" si="15"/>
        <v>21104</v>
      </c>
      <c r="G47" s="112">
        <f t="shared" si="15"/>
        <v>18604</v>
      </c>
      <c r="H47" s="112">
        <f t="shared" si="15"/>
        <v>51212</v>
      </c>
      <c r="I47" s="112">
        <f t="shared" si="15"/>
        <v>148043</v>
      </c>
      <c r="L47" s="114" t="s">
        <v>213</v>
      </c>
      <c r="M47" s="101">
        <f t="shared" ref="M47:M50" si="16">+B47/$I47</f>
        <v>3.9177806448126556E-3</v>
      </c>
      <c r="N47" s="101">
        <f t="shared" ref="N47:N50" si="17">+C47/$I47</f>
        <v>6.7162918881676276E-2</v>
      </c>
      <c r="O47" s="101">
        <f t="shared" ref="O47:O50" si="18">+D47/$I47</f>
        <v>0.21478894645474625</v>
      </c>
      <c r="P47" s="101">
        <f t="shared" ref="P47:P50" si="19">+E47/$I47</f>
        <v>9.9984463973305057E-2</v>
      </c>
      <c r="Q47" s="101">
        <f t="shared" ref="Q47:Q50" si="20">+F47/$I47</f>
        <v>0.14255317711745913</v>
      </c>
      <c r="R47" s="101">
        <f t="shared" ref="R47:R50" si="21">+G47/$I47</f>
        <v>0.12566619157947354</v>
      </c>
      <c r="S47" s="101">
        <f t="shared" ref="S47:S50" si="22">+H47/$I47</f>
        <v>0.34592652134852714</v>
      </c>
    </row>
    <row r="48" spans="1:20" x14ac:dyDescent="0.25">
      <c r="A48" s="111" t="s">
        <v>214</v>
      </c>
      <c r="B48" s="112">
        <f>+B10+B13+B15+B20+B24+B26+B28+B31</f>
        <v>155</v>
      </c>
      <c r="C48" s="112">
        <f t="shared" ref="C48:I48" si="23">+C10+C13+C15+C20+C24+C26+C28+C31</f>
        <v>3679</v>
      </c>
      <c r="D48" s="112">
        <f t="shared" si="23"/>
        <v>7504</v>
      </c>
      <c r="E48" s="112">
        <f t="shared" si="23"/>
        <v>15855</v>
      </c>
      <c r="F48" s="112">
        <f t="shared" si="23"/>
        <v>9489</v>
      </c>
      <c r="G48" s="112">
        <f t="shared" si="23"/>
        <v>4332</v>
      </c>
      <c r="H48" s="112">
        <f t="shared" si="23"/>
        <v>12502</v>
      </c>
      <c r="I48" s="112">
        <f t="shared" si="23"/>
        <v>53516</v>
      </c>
      <c r="L48" s="114" t="s">
        <v>214</v>
      </c>
      <c r="M48" s="101">
        <f t="shared" si="16"/>
        <v>2.8963300695119217E-3</v>
      </c>
      <c r="N48" s="101">
        <f t="shared" si="17"/>
        <v>6.8745795649899091E-2</v>
      </c>
      <c r="O48" s="101">
        <f>+D48/$I48</f>
        <v>0.14021974736527393</v>
      </c>
      <c r="P48" s="101">
        <f t="shared" si="19"/>
        <v>0.29626653711039691</v>
      </c>
      <c r="Q48" s="101">
        <f t="shared" si="20"/>
        <v>0.17731145825547501</v>
      </c>
      <c r="R48" s="101">
        <f t="shared" si="21"/>
        <v>8.0947753942746101E-2</v>
      </c>
      <c r="S48" s="101">
        <f t="shared" si="22"/>
        <v>0.23361237760669706</v>
      </c>
    </row>
    <row r="49" spans="1:19" ht="15.75" thickBot="1" x14ac:dyDescent="0.3">
      <c r="A49" s="115" t="s">
        <v>215</v>
      </c>
      <c r="B49" s="116">
        <f>+B14+B16+B25+B27+B23+B18+B35+B36+B37+B38</f>
        <v>235</v>
      </c>
      <c r="C49" s="116">
        <f t="shared" ref="C49:I49" si="24">+C14+C16+C25+C27+C23+C18+C35+C36+C37+C38</f>
        <v>3703</v>
      </c>
      <c r="D49" s="116">
        <f t="shared" si="24"/>
        <v>8019</v>
      </c>
      <c r="E49" s="116">
        <f t="shared" si="24"/>
        <v>8142</v>
      </c>
      <c r="F49" s="116">
        <f t="shared" si="24"/>
        <v>4911</v>
      </c>
      <c r="G49" s="116">
        <f t="shared" si="24"/>
        <v>5129</v>
      </c>
      <c r="H49" s="116">
        <f t="shared" si="24"/>
        <v>8867</v>
      </c>
      <c r="I49" s="116">
        <f t="shared" si="24"/>
        <v>39006</v>
      </c>
      <c r="L49" s="117" t="s">
        <v>215</v>
      </c>
      <c r="M49" s="101">
        <f t="shared" si="16"/>
        <v>6.024714146541558E-3</v>
      </c>
      <c r="N49" s="101">
        <f t="shared" si="17"/>
        <v>9.4934112700610168E-2</v>
      </c>
      <c r="O49" s="101">
        <f t="shared" si="18"/>
        <v>0.20558375634517767</v>
      </c>
      <c r="P49" s="101">
        <f t="shared" si="19"/>
        <v>0.20873711736655898</v>
      </c>
      <c r="Q49" s="101">
        <f t="shared" si="20"/>
        <v>0.12590370712198123</v>
      </c>
      <c r="R49" s="101">
        <f t="shared" si="21"/>
        <v>0.13149259088345383</v>
      </c>
      <c r="S49" s="101">
        <f t="shared" si="22"/>
        <v>0.22732400143567658</v>
      </c>
    </row>
    <row r="50" spans="1:19" ht="15.75" thickBot="1" x14ac:dyDescent="0.3">
      <c r="A50" s="118" t="s">
        <v>132</v>
      </c>
      <c r="B50" s="119">
        <f>+SUM(B46:B49)</f>
        <v>1118</v>
      </c>
      <c r="C50" s="119">
        <f t="shared" ref="C50:I50" si="25">+SUM(C46:C49)</f>
        <v>26278</v>
      </c>
      <c r="D50" s="119">
        <f t="shared" si="25"/>
        <v>70904</v>
      </c>
      <c r="E50" s="119">
        <f t="shared" si="25"/>
        <v>54554</v>
      </c>
      <c r="F50" s="119">
        <f t="shared" si="25"/>
        <v>54381</v>
      </c>
      <c r="G50" s="119">
        <f t="shared" si="25"/>
        <v>49101</v>
      </c>
      <c r="H50" s="119">
        <f t="shared" si="25"/>
        <v>109244</v>
      </c>
      <c r="I50" s="119">
        <f t="shared" si="25"/>
        <v>365580</v>
      </c>
      <c r="L50" s="120" t="s">
        <v>132</v>
      </c>
      <c r="M50" s="206">
        <f t="shared" si="16"/>
        <v>3.0581541659828217E-3</v>
      </c>
      <c r="N50" s="206">
        <f t="shared" si="17"/>
        <v>7.1880299797581926E-2</v>
      </c>
      <c r="O50" s="206">
        <f t="shared" si="18"/>
        <v>0.19394934077356529</v>
      </c>
      <c r="P50" s="206">
        <f t="shared" si="19"/>
        <v>0.14922588763061437</v>
      </c>
      <c r="Q50" s="206">
        <f t="shared" si="20"/>
        <v>0.14875266699491219</v>
      </c>
      <c r="R50" s="206">
        <f t="shared" si="21"/>
        <v>0.13430986377810603</v>
      </c>
      <c r="S50" s="206">
        <f t="shared" si="22"/>
        <v>0.29882378685923738</v>
      </c>
    </row>
    <row r="51" spans="1:19" x14ac:dyDescent="0.25">
      <c r="A51" s="314" t="s">
        <v>289</v>
      </c>
      <c r="B51" s="314"/>
      <c r="C51" s="314"/>
      <c r="D51" s="314"/>
      <c r="E51" s="314"/>
      <c r="F51" s="314"/>
      <c r="G51" s="314"/>
      <c r="H51" s="111"/>
      <c r="I51" s="111"/>
      <c r="L51" s="314" t="s">
        <v>289</v>
      </c>
      <c r="M51" s="314"/>
      <c r="N51" s="314"/>
      <c r="O51" s="314"/>
      <c r="P51" s="314"/>
      <c r="Q51" s="314"/>
      <c r="R51" s="314"/>
    </row>
    <row r="54" spans="1:19" ht="15.75" x14ac:dyDescent="0.25">
      <c r="G54" s="155" t="s">
        <v>290</v>
      </c>
      <c r="I54" s="155"/>
      <c r="J54" s="155"/>
      <c r="K54" s="155"/>
      <c r="L54" s="155"/>
      <c r="M54" s="155"/>
      <c r="N54" s="155"/>
    </row>
    <row r="81" spans="7:19" x14ac:dyDescent="0.25">
      <c r="M81" s="316"/>
      <c r="N81" s="316"/>
      <c r="O81" s="316"/>
      <c r="P81" s="316"/>
      <c r="Q81" s="316"/>
      <c r="R81" s="316"/>
      <c r="S81" s="316"/>
    </row>
    <row r="82" spans="7:19" x14ac:dyDescent="0.25">
      <c r="G82" s="314" t="s">
        <v>289</v>
      </c>
      <c r="H82" s="314"/>
      <c r="I82" s="314"/>
      <c r="J82" s="314"/>
      <c r="K82" s="314"/>
      <c r="L82" s="314"/>
      <c r="M82" s="314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R44"/>
  <sheetViews>
    <sheetView zoomScaleNormal="100" workbookViewId="0"/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 customWidth="1"/>
    <col min="9" max="11" width="11.42578125" style="63"/>
    <col min="12" max="12" width="11.42578125" style="63" customWidth="1"/>
    <col min="13" max="18" width="11.42578125" style="63"/>
    <col min="19" max="16384" width="11.42578125" style="1"/>
  </cols>
  <sheetData>
    <row r="1" spans="1:12" x14ac:dyDescent="0.25">
      <c r="A1" s="2" t="s">
        <v>28</v>
      </c>
      <c r="C1" s="214" t="s">
        <v>258</v>
      </c>
      <c r="H1" s="211"/>
      <c r="I1" s="214" t="s">
        <v>107</v>
      </c>
      <c r="J1" s="211"/>
      <c r="K1" s="211"/>
      <c r="L1" s="211"/>
    </row>
    <row r="2" spans="1:12" x14ac:dyDescent="0.25">
      <c r="H2" s="211"/>
      <c r="I2" s="211"/>
      <c r="J2" s="263" t="s">
        <v>309</v>
      </c>
      <c r="K2" s="263" t="s">
        <v>310</v>
      </c>
      <c r="L2" s="263" t="s">
        <v>311</v>
      </c>
    </row>
    <row r="3" spans="1:12" ht="18.75" x14ac:dyDescent="0.3">
      <c r="A3" s="30" t="str">
        <f>Índex!A45</f>
        <v>ANÀLISI SEGONS 7 SECTORS PRODUCTIUS</v>
      </c>
      <c r="H3" s="211"/>
      <c r="I3" s="211" t="s">
        <v>226</v>
      </c>
      <c r="J3" s="264">
        <v>0.23166368515205724</v>
      </c>
      <c r="K3" s="264">
        <v>0.76833631484794274</v>
      </c>
      <c r="L3" s="264">
        <v>-0.69848661233993015</v>
      </c>
    </row>
    <row r="4" spans="1:12" x14ac:dyDescent="0.25">
      <c r="H4" s="211"/>
      <c r="I4" s="211" t="s">
        <v>225</v>
      </c>
      <c r="J4" s="264">
        <v>0.1267980820458178</v>
      </c>
      <c r="K4" s="264">
        <v>0.87320191795418223</v>
      </c>
      <c r="L4" s="264">
        <v>-0.85478950579621715</v>
      </c>
    </row>
    <row r="5" spans="1:12" x14ac:dyDescent="0.25">
      <c r="A5" s="29" t="str">
        <f>Índex!A50</f>
        <v>G7S2</v>
      </c>
      <c r="C5" s="29" t="str">
        <f>Índex!A7</f>
        <v>3r trimestre 2023</v>
      </c>
      <c r="H5" s="211"/>
      <c r="I5" s="211" t="s">
        <v>224</v>
      </c>
      <c r="J5" s="264">
        <v>0.46383842942570236</v>
      </c>
      <c r="K5" s="264">
        <v>0.5361615705742977</v>
      </c>
      <c r="L5" s="264">
        <v>-0.13489057239057239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H6" s="211"/>
      <c r="I6" s="211" t="s">
        <v>223</v>
      </c>
      <c r="J6" s="264">
        <v>0.3287018367122484</v>
      </c>
      <c r="K6" s="264">
        <v>0.6712981632877516</v>
      </c>
      <c r="L6" s="264">
        <v>-0.51034897056414175</v>
      </c>
    </row>
    <row r="7" spans="1:12" ht="15.75" x14ac:dyDescent="0.25">
      <c r="A7" s="317"/>
      <c r="B7" s="317"/>
      <c r="C7" s="317"/>
      <c r="D7" s="317"/>
      <c r="E7" s="317"/>
      <c r="F7" s="317"/>
      <c r="H7" s="211"/>
      <c r="I7" s="211" t="s">
        <v>222</v>
      </c>
      <c r="J7" s="264">
        <v>0.70610946663970142</v>
      </c>
      <c r="K7" s="264">
        <v>0.29389053336029858</v>
      </c>
      <c r="L7" s="264">
        <v>1.4026274632467939</v>
      </c>
    </row>
    <row r="8" spans="1:12" ht="15.75" x14ac:dyDescent="0.25">
      <c r="A8" s="315" t="s">
        <v>296</v>
      </c>
      <c r="B8" s="315"/>
      <c r="C8" s="315"/>
      <c r="D8" s="315"/>
      <c r="E8" s="315"/>
      <c r="F8" s="315"/>
      <c r="G8" s="149"/>
      <c r="H8" s="277"/>
      <c r="I8" s="211" t="s">
        <v>221</v>
      </c>
      <c r="J8" s="264">
        <v>0.55630231563511945</v>
      </c>
      <c r="K8" s="264">
        <v>0.44369768436488055</v>
      </c>
      <c r="L8" s="264">
        <v>0.25378683558248416</v>
      </c>
    </row>
    <row r="9" spans="1:12" x14ac:dyDescent="0.25">
      <c r="A9" s="160"/>
      <c r="B9" s="161" t="s">
        <v>29</v>
      </c>
      <c r="C9" s="162" t="s">
        <v>227</v>
      </c>
      <c r="D9" s="162" t="s">
        <v>32</v>
      </c>
      <c r="G9" s="125"/>
      <c r="H9" s="278"/>
      <c r="I9" s="211" t="s">
        <v>220</v>
      </c>
      <c r="J9" s="264">
        <v>0.40757387133389478</v>
      </c>
      <c r="K9" s="264">
        <v>0.59242612866610522</v>
      </c>
      <c r="L9" s="264">
        <v>-0.31202583476258905</v>
      </c>
    </row>
    <row r="10" spans="1:12" x14ac:dyDescent="0.25">
      <c r="A10" s="163" t="s">
        <v>234</v>
      </c>
      <c r="B10" s="164">
        <v>0.23166368515205724</v>
      </c>
      <c r="C10" s="247">
        <v>0.22283865002311604</v>
      </c>
      <c r="D10" s="247">
        <v>0.22281085955363755</v>
      </c>
      <c r="G10" s="158"/>
      <c r="H10" s="279"/>
      <c r="I10" s="211" t="s">
        <v>132</v>
      </c>
      <c r="J10" s="264">
        <v>0.45038704559752729</v>
      </c>
      <c r="K10" s="264">
        <v>0.54961295440247271</v>
      </c>
      <c r="L10" s="264">
        <v>-0.18053779120403318</v>
      </c>
    </row>
    <row r="11" spans="1:12" x14ac:dyDescent="0.25">
      <c r="A11" s="165" t="s">
        <v>235</v>
      </c>
      <c r="B11" s="166">
        <v>0.1267980820458178</v>
      </c>
      <c r="C11" s="248">
        <v>0.14615471998182439</v>
      </c>
      <c r="D11" s="248">
        <v>0.13954290642518327</v>
      </c>
      <c r="G11" s="159"/>
      <c r="H11" s="280"/>
      <c r="I11" s="214" t="s">
        <v>227</v>
      </c>
      <c r="J11" s="263"/>
      <c r="K11" s="263"/>
      <c r="L11" s="263"/>
    </row>
    <row r="12" spans="1:12" x14ac:dyDescent="0.25">
      <c r="A12" s="165" t="s">
        <v>236</v>
      </c>
      <c r="B12" s="166">
        <v>0.46383842942570236</v>
      </c>
      <c r="C12" s="248">
        <v>0.49328819403410473</v>
      </c>
      <c r="D12" s="248">
        <v>0.49095678497671852</v>
      </c>
      <c r="G12" s="159"/>
      <c r="H12" s="280"/>
      <c r="I12" s="211"/>
      <c r="J12" s="263" t="s">
        <v>309</v>
      </c>
      <c r="K12" s="263" t="s">
        <v>310</v>
      </c>
      <c r="L12" s="263" t="s">
        <v>311</v>
      </c>
    </row>
    <row r="13" spans="1:12" x14ac:dyDescent="0.25">
      <c r="A13" s="165" t="s">
        <v>237</v>
      </c>
      <c r="B13" s="166">
        <v>0.3287018367122484</v>
      </c>
      <c r="C13" s="248">
        <v>0.33447883241900422</v>
      </c>
      <c r="D13" s="248">
        <v>0.32575745330822631</v>
      </c>
      <c r="G13" s="159"/>
      <c r="H13" s="280"/>
      <c r="I13" s="211" t="s">
        <v>226</v>
      </c>
      <c r="J13" s="264">
        <v>0.22283865002311604</v>
      </c>
      <c r="K13" s="264">
        <v>0.77716134997688391</v>
      </c>
      <c r="L13" s="265">
        <v>-0.71326591314693633</v>
      </c>
    </row>
    <row r="14" spans="1:12" x14ac:dyDescent="0.25">
      <c r="A14" s="165" t="s">
        <v>238</v>
      </c>
      <c r="B14" s="166">
        <v>0.70610946663970142</v>
      </c>
      <c r="C14" s="248">
        <v>0.67146956196106922</v>
      </c>
      <c r="D14" s="248">
        <v>0.50817587544817133</v>
      </c>
      <c r="G14" s="159"/>
      <c r="H14" s="280"/>
      <c r="I14" s="211" t="s">
        <v>225</v>
      </c>
      <c r="J14" s="264">
        <v>0.14615471998182439</v>
      </c>
      <c r="K14" s="264">
        <v>0.85384528001817561</v>
      </c>
      <c r="L14" s="265">
        <v>-0.82882763024852324</v>
      </c>
    </row>
    <row r="15" spans="1:12" x14ac:dyDescent="0.25">
      <c r="A15" s="165" t="s">
        <v>239</v>
      </c>
      <c r="B15" s="166">
        <v>0.55630231563511945</v>
      </c>
      <c r="C15" s="248">
        <v>0.53930280953744958</v>
      </c>
      <c r="D15" s="248">
        <v>0.5492360551431601</v>
      </c>
      <c r="G15" s="159"/>
      <c r="H15" s="280"/>
      <c r="I15" s="211" t="s">
        <v>224</v>
      </c>
      <c r="J15" s="264">
        <v>0.49328819403410473</v>
      </c>
      <c r="K15" s="264">
        <v>0.50671180596589527</v>
      </c>
      <c r="L15" s="265">
        <v>-2.6491610761273682E-2</v>
      </c>
    </row>
    <row r="16" spans="1:12" ht="15.75" thickBot="1" x14ac:dyDescent="0.3">
      <c r="A16" s="167" t="s">
        <v>291</v>
      </c>
      <c r="B16" s="168">
        <v>0.40757387133389478</v>
      </c>
      <c r="C16" s="249">
        <v>0.44279126877475056</v>
      </c>
      <c r="D16" s="249">
        <v>0.43689850655970958</v>
      </c>
      <c r="G16" s="159"/>
      <c r="H16" s="280"/>
      <c r="I16" s="211" t="s">
        <v>223</v>
      </c>
      <c r="J16" s="264">
        <v>0.33447883241900422</v>
      </c>
      <c r="K16" s="264">
        <v>0.66552116758099578</v>
      </c>
      <c r="L16" s="265">
        <v>-0.49741819086723904</v>
      </c>
    </row>
    <row r="17" spans="1:13" ht="15.75" thickBot="1" x14ac:dyDescent="0.3">
      <c r="A17" s="169" t="s">
        <v>132</v>
      </c>
      <c r="B17" s="170">
        <v>0.45038704559752729</v>
      </c>
      <c r="C17" s="250">
        <v>0.49172841715761706</v>
      </c>
      <c r="D17" s="250">
        <v>0.47477563695030922</v>
      </c>
      <c r="G17" s="159"/>
      <c r="H17" s="280"/>
      <c r="I17" s="211" t="s">
        <v>222</v>
      </c>
      <c r="J17" s="264">
        <v>0.67146956196106922</v>
      </c>
      <c r="K17" s="264">
        <v>0.32853043803893073</v>
      </c>
      <c r="L17" s="265">
        <v>1.0438579937043775</v>
      </c>
      <c r="M17" s="262"/>
    </row>
    <row r="18" spans="1:13" x14ac:dyDescent="0.25">
      <c r="A18" s="156" t="s">
        <v>292</v>
      </c>
      <c r="G18" s="262"/>
      <c r="H18" s="266"/>
      <c r="I18" s="211" t="s">
        <v>221</v>
      </c>
      <c r="J18" s="264">
        <v>0.53930280953744958</v>
      </c>
      <c r="K18" s="264">
        <v>0.46069719046255042</v>
      </c>
      <c r="L18" s="265">
        <v>0.1706231787434547</v>
      </c>
    </row>
    <row r="19" spans="1:13" x14ac:dyDescent="0.25">
      <c r="A19" s="157" t="s">
        <v>219</v>
      </c>
      <c r="B19" s="92"/>
      <c r="C19" s="92"/>
      <c r="D19" s="92"/>
      <c r="H19" s="211"/>
      <c r="I19" s="211" t="s">
        <v>220</v>
      </c>
      <c r="J19" s="264">
        <v>0.44279126877475056</v>
      </c>
      <c r="K19" s="264">
        <v>0.55720873122524939</v>
      </c>
      <c r="L19" s="265">
        <v>-0.20534039766194201</v>
      </c>
    </row>
    <row r="20" spans="1:13" x14ac:dyDescent="0.25">
      <c r="B20" s="78"/>
      <c r="C20" s="78"/>
      <c r="D20" s="78"/>
      <c r="E20" s="92"/>
      <c r="F20" s="92"/>
      <c r="H20" s="211"/>
      <c r="I20" s="211" t="s">
        <v>132</v>
      </c>
      <c r="J20" s="264">
        <v>0.49172841715761706</v>
      </c>
      <c r="K20" s="264">
        <v>0.50827158284238294</v>
      </c>
      <c r="L20" s="265">
        <v>-3.254788629388318E-2</v>
      </c>
    </row>
    <row r="21" spans="1:13" ht="15.75" x14ac:dyDescent="0.25">
      <c r="A21" s="315" t="s">
        <v>293</v>
      </c>
      <c r="B21" s="315"/>
      <c r="C21" s="315"/>
      <c r="D21" s="315"/>
      <c r="E21" s="315"/>
      <c r="F21" s="315"/>
      <c r="H21" s="211"/>
      <c r="I21" s="211"/>
      <c r="J21" s="263"/>
      <c r="K21" s="263"/>
      <c r="L21" s="263"/>
    </row>
    <row r="22" spans="1:13" x14ac:dyDescent="0.25">
      <c r="H22" s="211"/>
      <c r="I22" s="214" t="s">
        <v>312</v>
      </c>
      <c r="J22" s="263"/>
      <c r="K22" s="263"/>
      <c r="L22" s="263"/>
    </row>
    <row r="23" spans="1:13" x14ac:dyDescent="0.25">
      <c r="H23" s="211"/>
      <c r="I23" s="211"/>
      <c r="J23" s="263" t="s">
        <v>309</v>
      </c>
      <c r="K23" s="263" t="s">
        <v>310</v>
      </c>
      <c r="L23" s="263" t="s">
        <v>311</v>
      </c>
    </row>
    <row r="24" spans="1:13" x14ac:dyDescent="0.25">
      <c r="H24" s="211"/>
      <c r="I24" s="211" t="s">
        <v>226</v>
      </c>
      <c r="J24" s="264">
        <v>0.22281085955363755</v>
      </c>
      <c r="K24" s="264">
        <v>0.77718914044636245</v>
      </c>
      <c r="L24" s="265">
        <v>-0.71331192375427332</v>
      </c>
    </row>
    <row r="25" spans="1:13" x14ac:dyDescent="0.25">
      <c r="H25" s="211"/>
      <c r="I25" s="211" t="s">
        <v>225</v>
      </c>
      <c r="J25" s="264">
        <v>0.13954290642518327</v>
      </c>
      <c r="K25" s="264">
        <v>0.8604570935748167</v>
      </c>
      <c r="L25" s="265">
        <v>-0.83782700210484118</v>
      </c>
    </row>
    <row r="26" spans="1:13" x14ac:dyDescent="0.25">
      <c r="H26" s="211"/>
      <c r="I26" s="211" t="s">
        <v>224</v>
      </c>
      <c r="J26" s="264">
        <v>0.49095678497671852</v>
      </c>
      <c r="K26" s="264">
        <v>0.50904321502328143</v>
      </c>
      <c r="L26" s="265">
        <v>-3.5530244805906587E-2</v>
      </c>
    </row>
    <row r="27" spans="1:13" x14ac:dyDescent="0.25">
      <c r="H27" s="211"/>
      <c r="I27" s="211" t="s">
        <v>223</v>
      </c>
      <c r="J27" s="264">
        <v>0.32575745330822631</v>
      </c>
      <c r="K27" s="264">
        <v>0.67424254669177364</v>
      </c>
      <c r="L27" s="265">
        <v>-0.51685420193878007</v>
      </c>
    </row>
    <row r="28" spans="1:13" x14ac:dyDescent="0.25">
      <c r="H28" s="211"/>
      <c r="I28" s="211" t="s">
        <v>222</v>
      </c>
      <c r="J28" s="264">
        <v>0.50817587544817133</v>
      </c>
      <c r="K28" s="264">
        <v>0.49182412455182861</v>
      </c>
      <c r="L28" s="265">
        <v>3.3247150922584692E-2</v>
      </c>
    </row>
    <row r="29" spans="1:13" x14ac:dyDescent="0.25">
      <c r="H29" s="211"/>
      <c r="I29" s="211" t="s">
        <v>221</v>
      </c>
      <c r="J29" s="264">
        <v>0.5492360551431601</v>
      </c>
      <c r="K29" s="264">
        <v>0.45076394485683985</v>
      </c>
      <c r="L29" s="265">
        <v>0.21845604869216959</v>
      </c>
    </row>
    <row r="30" spans="1:13" x14ac:dyDescent="0.25">
      <c r="H30" s="211"/>
      <c r="I30" s="211" t="s">
        <v>220</v>
      </c>
      <c r="J30" s="264">
        <v>0.43689850655970958</v>
      </c>
      <c r="K30" s="264">
        <v>0.56310149344029037</v>
      </c>
      <c r="L30" s="265">
        <v>-0.22412120790079734</v>
      </c>
    </row>
    <row r="31" spans="1:13" x14ac:dyDescent="0.25">
      <c r="H31" s="211"/>
      <c r="I31" s="211" t="s">
        <v>132</v>
      </c>
      <c r="J31" s="264">
        <v>0.47477563695030922</v>
      </c>
      <c r="K31" s="264">
        <v>0.52522436304969078</v>
      </c>
      <c r="L31" s="265">
        <v>-9.6051763110251348E-2</v>
      </c>
    </row>
    <row r="32" spans="1:13" x14ac:dyDescent="0.25">
      <c r="H32" s="211"/>
      <c r="I32" s="211"/>
      <c r="J32" s="211"/>
      <c r="K32" s="211"/>
      <c r="L32" s="211"/>
    </row>
    <row r="33" spans="1:12" x14ac:dyDescent="0.25">
      <c r="H33" s="211"/>
      <c r="I33" s="211"/>
      <c r="J33" s="211"/>
      <c r="K33" s="211"/>
      <c r="L33" s="211"/>
    </row>
    <row r="34" spans="1:12" x14ac:dyDescent="0.25">
      <c r="H34" s="211"/>
      <c r="I34" s="211"/>
      <c r="J34" s="211"/>
      <c r="K34" s="211"/>
      <c r="L34" s="211"/>
    </row>
    <row r="44" spans="1:12" x14ac:dyDescent="0.25">
      <c r="A44" s="156" t="s">
        <v>292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3r trimestre 2023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1"/>
      <c r="B8" s="172" t="s">
        <v>56</v>
      </c>
      <c r="C8" s="172" t="s">
        <v>249</v>
      </c>
      <c r="D8" s="125"/>
      <c r="E8" s="125"/>
      <c r="F8" s="125"/>
    </row>
    <row r="9" spans="1:6" x14ac:dyDescent="0.25">
      <c r="A9" s="173" t="s">
        <v>234</v>
      </c>
      <c r="B9" s="174">
        <v>-0.69848661233993015</v>
      </c>
      <c r="C9" s="175">
        <v>-600</v>
      </c>
      <c r="D9" s="125"/>
      <c r="E9" s="125"/>
      <c r="F9" s="125"/>
    </row>
    <row r="10" spans="1:6" x14ac:dyDescent="0.25">
      <c r="A10" s="176" t="s">
        <v>235</v>
      </c>
      <c r="B10" s="177">
        <v>-0.85478950579621715</v>
      </c>
      <c r="C10" s="178">
        <v>-19614</v>
      </c>
      <c r="D10" s="125"/>
      <c r="E10" s="125"/>
      <c r="F10" s="125"/>
    </row>
    <row r="11" spans="1:6" x14ac:dyDescent="0.25">
      <c r="A11" s="176" t="s">
        <v>236</v>
      </c>
      <c r="B11" s="177">
        <v>-0.13489057239057239</v>
      </c>
      <c r="C11" s="178">
        <v>-5128</v>
      </c>
      <c r="D11" s="125"/>
      <c r="E11" s="125"/>
      <c r="F11" s="125"/>
    </row>
    <row r="12" spans="1:6" x14ac:dyDescent="0.25">
      <c r="A12" s="176" t="s">
        <v>237</v>
      </c>
      <c r="B12" s="177">
        <v>-0.51034897056414175</v>
      </c>
      <c r="C12" s="178">
        <v>-18690</v>
      </c>
      <c r="D12" s="125"/>
      <c r="E12" s="125"/>
      <c r="F12" s="125"/>
    </row>
    <row r="13" spans="1:6" x14ac:dyDescent="0.25">
      <c r="A13" s="176" t="s">
        <v>238</v>
      </c>
      <c r="B13" s="177">
        <v>1.4026274632467939</v>
      </c>
      <c r="C13" s="178">
        <v>22421</v>
      </c>
      <c r="D13" s="125"/>
      <c r="E13" s="125"/>
      <c r="F13" s="125"/>
    </row>
    <row r="14" spans="1:6" x14ac:dyDescent="0.25">
      <c r="A14" s="176" t="s">
        <v>239</v>
      </c>
      <c r="B14" s="177">
        <v>0.25378683558248416</v>
      </c>
      <c r="C14" s="178">
        <v>5529</v>
      </c>
      <c r="D14" s="125"/>
      <c r="E14" s="125"/>
      <c r="F14" s="125"/>
    </row>
    <row r="15" spans="1:6" ht="15.75" thickBot="1" x14ac:dyDescent="0.3">
      <c r="A15" s="179" t="s">
        <v>291</v>
      </c>
      <c r="B15" s="180">
        <v>-0.31202583476258905</v>
      </c>
      <c r="C15" s="181">
        <v>-20194</v>
      </c>
      <c r="D15" s="125"/>
      <c r="E15" s="125"/>
      <c r="F15" s="125"/>
    </row>
    <row r="16" spans="1:6" x14ac:dyDescent="0.25">
      <c r="A16" s="156" t="s">
        <v>292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3" customWidth="1"/>
    <col min="10" max="10" width="11.42578125" style="63"/>
    <col min="11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3r trimestre 2023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198"/>
      <c r="B9" s="122" t="s">
        <v>223</v>
      </c>
      <c r="C9" s="121" t="s">
        <v>245</v>
      </c>
    </row>
    <row r="10" spans="1:6" ht="45" x14ac:dyDescent="0.25">
      <c r="A10" s="199"/>
      <c r="B10" s="196" t="s">
        <v>244</v>
      </c>
      <c r="C10" s="182" t="s">
        <v>243</v>
      </c>
    </row>
    <row r="11" spans="1:6" x14ac:dyDescent="0.25">
      <c r="A11" s="197" t="s">
        <v>29</v>
      </c>
      <c r="B11" s="184">
        <v>0.38081422554983624</v>
      </c>
      <c r="C11" s="184">
        <v>0.41770378155133947</v>
      </c>
    </row>
    <row r="12" spans="1:6" x14ac:dyDescent="0.25">
      <c r="A12" s="183" t="s">
        <v>31</v>
      </c>
      <c r="B12" s="184">
        <v>0.40326286355459773</v>
      </c>
      <c r="C12" s="184">
        <v>0.50527879358724337</v>
      </c>
    </row>
    <row r="13" spans="1:6" x14ac:dyDescent="0.25">
      <c r="A13" s="200" t="s">
        <v>32</v>
      </c>
      <c r="B13" s="201">
        <v>0.32399448378835166</v>
      </c>
      <c r="C13" s="201">
        <v>0.48517587632075587</v>
      </c>
    </row>
    <row r="14" spans="1:6" x14ac:dyDescent="0.25">
      <c r="A14" s="153" t="s">
        <v>284</v>
      </c>
    </row>
    <row r="19" spans="1:1" ht="15.75" x14ac:dyDescent="0.25">
      <c r="A19" s="7" t="s">
        <v>307</v>
      </c>
    </row>
    <row r="34" spans="1:1" x14ac:dyDescent="0.25">
      <c r="A34" s="153" t="s">
        <v>284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3r trimestre 2023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8"/>
      <c r="B8" s="121" t="s">
        <v>223</v>
      </c>
      <c r="C8" s="121" t="s">
        <v>245</v>
      </c>
      <c r="D8" s="77"/>
    </row>
    <row r="9" spans="1:6" ht="42.75" customHeight="1" x14ac:dyDescent="0.25">
      <c r="A9" s="319"/>
      <c r="B9" s="182" t="s">
        <v>244</v>
      </c>
      <c r="C9" s="182" t="s">
        <v>243</v>
      </c>
      <c r="D9" s="96"/>
      <c r="E9" s="96"/>
      <c r="F9" s="96"/>
    </row>
    <row r="10" spans="1:6" x14ac:dyDescent="0.25">
      <c r="A10" s="231" t="s">
        <v>77</v>
      </c>
      <c r="B10" s="236">
        <v>0.55168453292496167</v>
      </c>
      <c r="C10" s="232">
        <v>0.28521303258145364</v>
      </c>
      <c r="D10" s="96"/>
      <c r="E10" s="96"/>
      <c r="F10" s="96"/>
    </row>
    <row r="11" spans="1:6" x14ac:dyDescent="0.25">
      <c r="A11" s="233" t="s">
        <v>78</v>
      </c>
      <c r="B11" s="237">
        <v>0.1394422310756972</v>
      </c>
      <c r="C11" s="234">
        <v>0.46568627450980393</v>
      </c>
      <c r="D11" s="96"/>
      <c r="E11" s="96"/>
      <c r="F11" s="96"/>
    </row>
    <row r="12" spans="1:6" x14ac:dyDescent="0.25">
      <c r="A12" s="233" t="s">
        <v>79</v>
      </c>
      <c r="B12" s="237">
        <v>0.36858475894245724</v>
      </c>
      <c r="C12" s="234">
        <v>0.3856644853525778</v>
      </c>
      <c r="D12" s="96"/>
      <c r="E12" s="96"/>
      <c r="F12" s="96"/>
    </row>
    <row r="13" spans="1:6" x14ac:dyDescent="0.25">
      <c r="A13" s="233" t="s">
        <v>80</v>
      </c>
      <c r="B13" s="237">
        <v>0.21791044776119403</v>
      </c>
      <c r="C13" s="234">
        <v>0.66300366300366298</v>
      </c>
      <c r="D13" s="96"/>
      <c r="E13" s="96"/>
      <c r="F13" s="96"/>
    </row>
    <row r="14" spans="1:6" x14ac:dyDescent="0.25">
      <c r="A14" s="233" t="s">
        <v>81</v>
      </c>
      <c r="B14" s="237">
        <v>0.60210035005834306</v>
      </c>
      <c r="C14" s="234">
        <v>0.40455967814036659</v>
      </c>
      <c r="D14" s="96"/>
      <c r="E14" s="96"/>
      <c r="F14" s="96"/>
    </row>
    <row r="15" spans="1:6" x14ac:dyDescent="0.25">
      <c r="A15" s="233" t="s">
        <v>82</v>
      </c>
      <c r="B15" s="237">
        <v>0.20744680851063829</v>
      </c>
      <c r="C15" s="234">
        <v>0.45235223160434257</v>
      </c>
      <c r="D15" s="96"/>
      <c r="E15" s="96"/>
      <c r="F15" s="96"/>
    </row>
    <row r="16" spans="1:6" x14ac:dyDescent="0.25">
      <c r="A16" s="233" t="s">
        <v>83</v>
      </c>
      <c r="B16" s="237">
        <v>0.58312020460358061</v>
      </c>
      <c r="C16" s="234">
        <v>0.44714038128249567</v>
      </c>
      <c r="D16" s="96"/>
      <c r="E16" s="96"/>
      <c r="F16" s="96"/>
    </row>
    <row r="17" spans="1:6" x14ac:dyDescent="0.25">
      <c r="A17" s="233" t="s">
        <v>84</v>
      </c>
      <c r="B17" s="237">
        <v>0.40400753553690699</v>
      </c>
      <c r="C17" s="234">
        <v>0.39554107541937045</v>
      </c>
      <c r="D17" s="96"/>
      <c r="E17" s="96"/>
      <c r="F17" s="96"/>
    </row>
    <row r="18" spans="1:6" x14ac:dyDescent="0.25">
      <c r="A18" s="233" t="s">
        <v>85</v>
      </c>
      <c r="B18" s="237">
        <v>0.29852579852579852</v>
      </c>
      <c r="C18" s="234">
        <v>0.18708827404479578</v>
      </c>
      <c r="D18" s="96"/>
      <c r="E18" s="96"/>
      <c r="F18" s="96"/>
    </row>
    <row r="19" spans="1:6" x14ac:dyDescent="0.25">
      <c r="A19" s="233" t="s">
        <v>86</v>
      </c>
      <c r="B19" s="237">
        <v>0.26834862385321101</v>
      </c>
      <c r="C19" s="234">
        <v>0.36311953056790724</v>
      </c>
      <c r="D19" s="96"/>
      <c r="E19" s="96"/>
      <c r="F19" s="96"/>
    </row>
    <row r="20" spans="1:6" x14ac:dyDescent="0.25">
      <c r="A20" s="233" t="s">
        <v>87</v>
      </c>
      <c r="B20" s="237">
        <v>0.34030769230769231</v>
      </c>
      <c r="C20" s="234">
        <v>0.40045529801324503</v>
      </c>
      <c r="D20" s="96"/>
      <c r="E20" s="96"/>
      <c r="F20" s="96"/>
    </row>
    <row r="21" spans="1:6" x14ac:dyDescent="0.25">
      <c r="A21" s="233" t="s">
        <v>88</v>
      </c>
      <c r="B21" s="237">
        <v>0.24774011299435028</v>
      </c>
      <c r="C21" s="234">
        <v>0.45542065572016899</v>
      </c>
      <c r="D21" s="96"/>
      <c r="E21" s="96"/>
      <c r="F21" s="96"/>
    </row>
    <row r="22" spans="1:6" x14ac:dyDescent="0.25">
      <c r="A22" s="233" t="s">
        <v>89</v>
      </c>
      <c r="B22" s="237">
        <v>0.51346965271015899</v>
      </c>
      <c r="C22" s="234">
        <v>0.3011022856216567</v>
      </c>
      <c r="D22" s="96"/>
      <c r="E22" s="96"/>
      <c r="F22" s="96"/>
    </row>
    <row r="23" spans="1:6" x14ac:dyDescent="0.25">
      <c r="A23" s="233" t="s">
        <v>90</v>
      </c>
      <c r="B23" s="237">
        <v>0.35057471264367818</v>
      </c>
      <c r="C23" s="234">
        <v>0.37997256515775035</v>
      </c>
      <c r="D23" s="96"/>
      <c r="E23" s="96"/>
      <c r="F23" s="96"/>
    </row>
    <row r="24" spans="1:6" x14ac:dyDescent="0.25">
      <c r="A24" s="233" t="s">
        <v>91</v>
      </c>
      <c r="B24" s="237">
        <v>0.46836581709145425</v>
      </c>
      <c r="C24" s="234">
        <v>0.55073720728534259</v>
      </c>
      <c r="D24" s="96"/>
      <c r="E24" s="96"/>
      <c r="F24" s="96"/>
    </row>
    <row r="25" spans="1:6" x14ac:dyDescent="0.25">
      <c r="A25" s="233" t="s">
        <v>92</v>
      </c>
      <c r="B25" s="237">
        <v>0.31342364532019706</v>
      </c>
      <c r="C25" s="234">
        <v>0.33981292019877229</v>
      </c>
      <c r="D25" s="96"/>
      <c r="E25" s="96"/>
      <c r="F25" s="96"/>
    </row>
    <row r="26" spans="1:6" x14ac:dyDescent="0.25">
      <c r="A26" s="233" t="s">
        <v>93</v>
      </c>
      <c r="B26" s="237">
        <v>0.46052631578947367</v>
      </c>
      <c r="C26" s="234">
        <v>0.4105043114711262</v>
      </c>
      <c r="D26" s="96"/>
      <c r="E26" s="96"/>
      <c r="F26" s="96"/>
    </row>
    <row r="27" spans="1:6" x14ac:dyDescent="0.25">
      <c r="A27" s="233" t="s">
        <v>94</v>
      </c>
      <c r="B27" s="237">
        <v>0.16666666666666666</v>
      </c>
      <c r="C27" s="234">
        <v>0.33603537214443624</v>
      </c>
      <c r="D27" s="96"/>
      <c r="E27" s="96"/>
      <c r="F27" s="96"/>
    </row>
    <row r="28" spans="1:6" x14ac:dyDescent="0.25">
      <c r="A28" s="233" t="s">
        <v>95</v>
      </c>
      <c r="B28" s="237">
        <v>0.49383014759254779</v>
      </c>
      <c r="C28" s="234">
        <v>0.47147673634524612</v>
      </c>
      <c r="D28" s="96"/>
      <c r="E28" s="96"/>
      <c r="F28" s="96"/>
    </row>
    <row r="29" spans="1:6" x14ac:dyDescent="0.25">
      <c r="A29" s="233" t="s">
        <v>96</v>
      </c>
      <c r="B29" s="237">
        <v>0.30918595967139656</v>
      </c>
      <c r="C29" s="234">
        <v>0.37901306631942883</v>
      </c>
      <c r="D29" s="96"/>
      <c r="E29" s="96"/>
      <c r="F29" s="96"/>
    </row>
    <row r="30" spans="1:6" x14ac:dyDescent="0.25">
      <c r="A30" s="233" t="s">
        <v>97</v>
      </c>
      <c r="B30" s="237">
        <v>0.32055749128919858</v>
      </c>
      <c r="C30" s="234">
        <v>0.41384180790960451</v>
      </c>
      <c r="D30" s="96"/>
      <c r="E30" s="96"/>
      <c r="F30" s="96"/>
    </row>
    <row r="31" spans="1:6" x14ac:dyDescent="0.25">
      <c r="A31" s="233" t="s">
        <v>98</v>
      </c>
      <c r="B31" s="237">
        <v>0.29242534595775671</v>
      </c>
      <c r="C31" s="234">
        <v>0.56251929607903672</v>
      </c>
      <c r="D31" s="96"/>
      <c r="E31" s="96"/>
      <c r="F31" s="96"/>
    </row>
    <row r="32" spans="1:6" x14ac:dyDescent="0.25">
      <c r="A32" s="233" t="s">
        <v>99</v>
      </c>
      <c r="B32" s="237">
        <v>0.34467855213398163</v>
      </c>
      <c r="C32" s="234">
        <v>0.63491769927871278</v>
      </c>
      <c r="D32" s="96"/>
      <c r="E32" s="96"/>
      <c r="F32" s="96"/>
    </row>
    <row r="33" spans="1:6" x14ac:dyDescent="0.25">
      <c r="A33" s="233" t="s">
        <v>100</v>
      </c>
      <c r="B33" s="237">
        <v>0.5458781362007169</v>
      </c>
      <c r="C33" s="234">
        <v>0.53214877277518446</v>
      </c>
      <c r="D33" s="96"/>
      <c r="E33" s="96"/>
      <c r="F33" s="96"/>
    </row>
    <row r="34" spans="1:6" x14ac:dyDescent="0.25">
      <c r="A34" s="233" t="s">
        <v>101</v>
      </c>
      <c r="B34" s="237">
        <v>0.42745969983324067</v>
      </c>
      <c r="C34" s="234">
        <v>0.37653167185877467</v>
      </c>
      <c r="D34" s="96"/>
      <c r="E34" s="96"/>
      <c r="F34" s="96"/>
    </row>
    <row r="35" spans="1:6" x14ac:dyDescent="0.25">
      <c r="A35" s="233" t="s">
        <v>102</v>
      </c>
      <c r="B35" s="237">
        <v>0.23250000000000001</v>
      </c>
      <c r="C35" s="234">
        <v>0.37813021702838062</v>
      </c>
      <c r="D35" s="96"/>
      <c r="E35" s="96"/>
      <c r="F35" s="96"/>
    </row>
    <row r="36" spans="1:6" x14ac:dyDescent="0.25">
      <c r="A36" s="233" t="s">
        <v>103</v>
      </c>
      <c r="B36" s="237">
        <v>0.12612612612612611</v>
      </c>
      <c r="C36" s="234">
        <v>0.46023989338071969</v>
      </c>
      <c r="D36" s="96"/>
      <c r="E36" s="96"/>
      <c r="F36" s="96"/>
    </row>
    <row r="37" spans="1:6" x14ac:dyDescent="0.25">
      <c r="A37" s="233" t="s">
        <v>104</v>
      </c>
      <c r="B37" s="237">
        <v>0.14792899408284024</v>
      </c>
      <c r="C37" s="234">
        <v>0.41141732283464566</v>
      </c>
      <c r="D37" s="96"/>
      <c r="E37" s="96"/>
      <c r="F37" s="96"/>
    </row>
    <row r="38" spans="1:6" x14ac:dyDescent="0.25">
      <c r="A38" s="233" t="s">
        <v>105</v>
      </c>
      <c r="B38" s="237">
        <v>0.21928460342146189</v>
      </c>
      <c r="C38" s="234">
        <v>0.37558685446009388</v>
      </c>
      <c r="D38" s="96"/>
      <c r="E38" s="96"/>
      <c r="F38" s="96"/>
    </row>
    <row r="39" spans="1:6" x14ac:dyDescent="0.25">
      <c r="A39" s="235" t="s">
        <v>106</v>
      </c>
      <c r="B39" s="238">
        <v>0.24646541841803593</v>
      </c>
      <c r="C39" s="230">
        <v>0.41766658156752617</v>
      </c>
      <c r="D39" s="96"/>
      <c r="E39" s="96"/>
      <c r="F39" s="96"/>
    </row>
    <row r="40" spans="1:6" x14ac:dyDescent="0.25">
      <c r="A40" s="226" t="s">
        <v>292</v>
      </c>
      <c r="B40" s="226"/>
      <c r="C40" s="226"/>
      <c r="D40" s="96"/>
      <c r="E40" s="96"/>
      <c r="F40" s="96"/>
    </row>
  </sheetData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6" t="s">
        <v>258</v>
      </c>
    </row>
    <row r="2" spans="1:13" x14ac:dyDescent="0.25">
      <c r="A2" t="str">
        <f>[3]Empreses!A4</f>
        <v>08001</v>
      </c>
      <c r="B2" t="str">
        <f>[3]Empreses!B4</f>
        <v>Abrera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tr">
        <f>[3]Empreses!A5</f>
        <v>08020</v>
      </c>
      <c r="B3" t="str">
        <f>[3]Empreses!B5</f>
        <v>Begues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tr">
        <f>[3]Empreses!A6</f>
        <v>08056</v>
      </c>
      <c r="B4" t="str">
        <f>[3]Empreses!B6</f>
        <v>Castelldefels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tr">
        <f>[3]Empreses!A7</f>
        <v>08066</v>
      </c>
      <c r="B5" t="str">
        <f>[3]Empreses!B7</f>
        <v>Castellví de Rosanes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tr">
        <f>[3]Empreses!A8</f>
        <v>08068</v>
      </c>
      <c r="B6" t="str">
        <f>[3]Empreses!B8</f>
        <v>Cervelló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tr">
        <f>[3]Empreses!A9</f>
        <v>08069</v>
      </c>
      <c r="B7" t="str">
        <f>[3]Empreses!B9</f>
        <v>Collbató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tr">
        <f>[3]Empreses!A10</f>
        <v>08072</v>
      </c>
      <c r="B8" t="str">
        <f>[3]Empreses!B10</f>
        <v>Corbera de Llobregat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tr">
        <f>[3]Empreses!A11</f>
        <v>08073</v>
      </c>
      <c r="B9" t="str">
        <f>[3]Empreses!B11</f>
        <v>Cornellà de Llobregat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tr">
        <f>[3]Empreses!A12</f>
        <v>08158</v>
      </c>
      <c r="B10" t="str">
        <f>[3]Empreses!B12</f>
        <v>El Papiol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tr">
        <f>[3]Empreses!A13</f>
        <v>08169</v>
      </c>
      <c r="B11" t="str">
        <f>[3]Empreses!B13</f>
        <v>El Prat de Llobregat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tr">
        <f>[3]Empreses!A14</f>
        <v>08076</v>
      </c>
      <c r="B12" t="str">
        <f>[3]Empreses!B14</f>
        <v>Esparreguera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tr">
        <f>[3]Empreses!A15</f>
        <v>08077</v>
      </c>
      <c r="B13" t="str">
        <f>[3]Empreses!B15</f>
        <v>Esplugues de Llobregat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tr">
        <f>[3]Empreses!A16</f>
        <v>08089</v>
      </c>
      <c r="B14" t="str">
        <f>[3]Empreses!B16</f>
        <v>Gavà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tr">
        <f>[3]Empreses!A17</f>
        <v>08905</v>
      </c>
      <c r="B15" t="str">
        <f>[3]Empreses!B17</f>
        <v>La Palma de Cervelló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tr">
        <f>[3]Empreses!A18</f>
        <v>08114</v>
      </c>
      <c r="B16" t="str">
        <f>[3]Empreses!B18</f>
        <v>Martorell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tr">
        <f>[3]Empreses!A19</f>
        <v>08123</v>
      </c>
      <c r="B17" t="str">
        <f>[3]Empreses!B19</f>
        <v>Molins de Rei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tr">
        <f>[3]Empreses!A20</f>
        <v>08147</v>
      </c>
      <c r="B18" t="str">
        <f>[3]Empreses!B20</f>
        <v>Olesa de Montserrat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tr">
        <f>[3]Empreses!A21</f>
        <v>08157</v>
      </c>
      <c r="B19" t="str">
        <f>[3]Empreses!B21</f>
        <v>Pallejà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tr">
        <f>[3]Empreses!A22</f>
        <v>08196</v>
      </c>
      <c r="B20" t="str">
        <f>[3]Empreses!B22</f>
        <v>Sant Andreu de la Barca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tr">
        <f>[3]Empreses!A23</f>
        <v>08200</v>
      </c>
      <c r="B21" t="str">
        <f>[3]Empreses!B23</f>
        <v>Sant Boi de Llobregat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tr">
        <f>[3]Empreses!A24</f>
        <v>08204</v>
      </c>
      <c r="B22" t="str">
        <f>[3]Empreses!B24</f>
        <v>Sant Climent de Llobregat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tr">
        <f>[3]Empreses!A25</f>
        <v>08208</v>
      </c>
      <c r="B23" t="str">
        <f>[3]Empreses!B25</f>
        <v>Sant Esteve Sesrovires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tr">
        <f>[3]Empreses!A26</f>
        <v>08211</v>
      </c>
      <c r="B24" t="str">
        <f>[3]Empreses!B26</f>
        <v>Sant Feliu de Llobregat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tr">
        <f>[3]Empreses!A27</f>
        <v>08217</v>
      </c>
      <c r="B25" t="str">
        <f>[3]Empreses!B27</f>
        <v>Sant Joan Despí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tr">
        <f>[3]Empreses!A28</f>
        <v>08221</v>
      </c>
      <c r="B26" t="str">
        <f>[3]Empreses!B28</f>
        <v>Sant Just Desvern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tr">
        <f>[3]Empreses!A29</f>
        <v>08263</v>
      </c>
      <c r="B27" t="str">
        <f>[3]Empreses!B29</f>
        <v>Sant Vicenç dels Horts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tr">
        <f>[3]Empreses!A30</f>
        <v>08244</v>
      </c>
      <c r="B28" t="str">
        <f>[3]Empreses!B30</f>
        <v>Santa Coloma de Cervelló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tr">
        <f>[3]Empreses!A31</f>
        <v>08289</v>
      </c>
      <c r="B29" t="str">
        <f>[3]Empreses!B31</f>
        <v>Torrelles de Llobregat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tr">
        <f>[3]Empreses!A32</f>
        <v>08295</v>
      </c>
      <c r="B30" t="str">
        <f>[3]Empreses!B32</f>
        <v>Vallirana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tr">
        <f>[3]Empreses!A33</f>
        <v>08301</v>
      </c>
      <c r="B31" t="str">
        <f>[3]Empreses!B33</f>
        <v>Viladecans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2023-10-24T09:50:51Z</dcterms:modified>
</cp:coreProperties>
</file>