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S:\Mercat de treball\Notes informatives\Nota estructura productiva\Nota estructura productiva 2022\4T 2022\"/>
    </mc:Choice>
  </mc:AlternateContent>
  <xr:revisionPtr revIDLastSave="0" documentId="13_ncr:1_{AABF01A7-8FA6-4018-B32B-D0BC4A107947}" xr6:coauthVersionLast="47" xr6:coauthVersionMax="47" xr10:uidLastSave="{00000000-0000-0000-0000-000000000000}"/>
  <bookViews>
    <workbookView xWindow="-120" yWindow="-120" windowWidth="20730" windowHeight="11160" tabRatio="789" firstSheet="21" activeTab="30" xr2:uid="{9152E850-3A79-43E7-9189-556BFC96D56C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externalReferences>
    <externalReference r:id="rId34"/>
    <externalReference r:id="rId35"/>
    <externalReference r:id="rId36"/>
    <externalReference r:id="rId37"/>
  </externalReference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43" l="1"/>
  <c r="C5" i="45"/>
  <c r="C5" i="44"/>
  <c r="C5" i="42"/>
  <c r="C5" i="41"/>
  <c r="B5" i="40"/>
  <c r="C5" i="32"/>
  <c r="C5" i="27"/>
  <c r="A6" i="24"/>
  <c r="C5" i="24"/>
  <c r="C32" i="21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22"/>
  <c r="C5" i="19"/>
  <c r="C5" i="2"/>
  <c r="B33" i="39"/>
  <c r="E10" i="47"/>
  <c r="F10" i="47"/>
  <c r="L14" i="44"/>
  <c r="L15" i="44"/>
  <c r="L16" i="44"/>
  <c r="L17" i="44"/>
  <c r="L18" i="44"/>
  <c r="L19" i="44"/>
  <c r="L20" i="44"/>
  <c r="L4" i="44"/>
  <c r="L5" i="44"/>
  <c r="L6" i="44"/>
  <c r="L7" i="44"/>
  <c r="L8" i="44"/>
  <c r="L9" i="44"/>
  <c r="L10" i="44"/>
  <c r="L3" i="44"/>
  <c r="L13" i="44"/>
  <c r="L25" i="44"/>
  <c r="L26" i="44"/>
  <c r="L27" i="44"/>
  <c r="L28" i="44"/>
  <c r="L29" i="44"/>
  <c r="L30" i="44"/>
  <c r="L31" i="44"/>
  <c r="L24" i="44"/>
  <c r="B35" i="41" l="1"/>
  <c r="G15" i="40"/>
  <c r="G14" i="40"/>
  <c r="G13" i="40"/>
  <c r="E16" i="40"/>
  <c r="E13" i="40"/>
  <c r="E12" i="40"/>
  <c r="E11" i="40"/>
  <c r="E10" i="40"/>
  <c r="F17" i="40"/>
  <c r="G12" i="40" s="1"/>
  <c r="D17" i="40"/>
  <c r="E15" i="40" s="1"/>
  <c r="G10" i="40" l="1"/>
  <c r="G16" i="40"/>
  <c r="G11" i="40"/>
  <c r="E14" i="40"/>
  <c r="C30" i="41"/>
  <c r="M10" i="42"/>
  <c r="B49" i="42"/>
  <c r="B48" i="42"/>
  <c r="B47" i="42"/>
  <c r="B46" i="42"/>
  <c r="B17" i="40"/>
  <c r="C15" i="40" s="1"/>
  <c r="A6" i="27"/>
  <c r="A5" i="27"/>
  <c r="D20" i="50"/>
  <c r="C10" i="40" l="1"/>
  <c r="C13" i="40"/>
  <c r="C14" i="40"/>
  <c r="C16" i="40"/>
  <c r="C11" i="40"/>
  <c r="C12" i="40"/>
  <c r="E11" i="50"/>
  <c r="D11" i="50"/>
  <c r="B40" i="32"/>
  <c r="D38" i="50"/>
  <c r="E34" i="39"/>
  <c r="E35" i="39"/>
  <c r="E36" i="39"/>
  <c r="E33" i="39"/>
  <c r="E66" i="39"/>
  <c r="E65" i="39"/>
  <c r="D65" i="39"/>
  <c r="D66" i="39"/>
  <c r="D34" i="39"/>
  <c r="D35" i="39"/>
  <c r="D36" i="39"/>
  <c r="D33" i="39"/>
  <c r="C37" i="19"/>
  <c r="C38" i="19"/>
  <c r="B66" i="39"/>
  <c r="B65" i="39"/>
  <c r="B34" i="39"/>
  <c r="B35" i="39"/>
  <c r="B36" i="39"/>
  <c r="C32" i="19"/>
  <c r="E11" i="6"/>
  <c r="D11" i="6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B41" i="47" l="1"/>
  <c r="S49" i="42" l="1"/>
  <c r="R49" i="42"/>
  <c r="Q49" i="42"/>
  <c r="P49" i="42"/>
  <c r="N49" i="42"/>
  <c r="S48" i="42"/>
  <c r="R48" i="42"/>
  <c r="Q48" i="42"/>
  <c r="O48" i="42"/>
  <c r="N48" i="42"/>
  <c r="M48" i="42"/>
  <c r="S47" i="42"/>
  <c r="R47" i="42"/>
  <c r="Q47" i="42"/>
  <c r="O47" i="42"/>
  <c r="N47" i="42"/>
  <c r="M47" i="42"/>
  <c r="I50" i="42"/>
  <c r="H50" i="42"/>
  <c r="S50" i="42" s="1"/>
  <c r="G50" i="42"/>
  <c r="R50" i="42" s="1"/>
  <c r="E50" i="42"/>
  <c r="P50" i="42" s="1"/>
  <c r="D50" i="42"/>
  <c r="C50" i="42"/>
  <c r="B50" i="42"/>
  <c r="M50" i="42" s="1"/>
  <c r="N50" i="42" l="1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28" i="41"/>
  <c r="C35" i="41"/>
  <c r="C32" i="20" l="1"/>
  <c r="E11" i="47" l="1"/>
  <c r="A6" i="43" l="1"/>
  <c r="A5" i="43"/>
  <c r="A3" i="43"/>
  <c r="D41" i="50"/>
  <c r="E41" i="50" s="1"/>
  <c r="D40" i="50"/>
  <c r="E40" i="50" s="1"/>
  <c r="D39" i="50"/>
  <c r="E39" i="50" s="1"/>
  <c r="E38" i="50"/>
  <c r="D37" i="50"/>
  <c r="E37" i="50" s="1"/>
  <c r="D36" i="50"/>
  <c r="E36" i="50" s="1"/>
  <c r="D35" i="50"/>
  <c r="E35" i="50" s="1"/>
  <c r="D34" i="50"/>
  <c r="E34" i="50" s="1"/>
  <c r="D33" i="50"/>
  <c r="E33" i="50" s="1"/>
  <c r="D32" i="50"/>
  <c r="E32" i="50" s="1"/>
  <c r="D31" i="50"/>
  <c r="E31" i="50" s="1"/>
  <c r="D30" i="50"/>
  <c r="E30" i="50" s="1"/>
  <c r="D29" i="50"/>
  <c r="E29" i="50" s="1"/>
  <c r="D28" i="50"/>
  <c r="E28" i="50" s="1"/>
  <c r="D27" i="50"/>
  <c r="E27" i="50" s="1"/>
  <c r="D26" i="50"/>
  <c r="E26" i="50" s="1"/>
  <c r="D25" i="50"/>
  <c r="E25" i="50" s="1"/>
  <c r="D24" i="50"/>
  <c r="E24" i="50" s="1"/>
  <c r="D23" i="50"/>
  <c r="E23" i="50" s="1"/>
  <c r="D22" i="50"/>
  <c r="E22" i="50" s="1"/>
  <c r="D21" i="50"/>
  <c r="E21" i="50" s="1"/>
  <c r="E20" i="50"/>
  <c r="D19" i="50"/>
  <c r="E19" i="50" s="1"/>
  <c r="D18" i="50"/>
  <c r="E18" i="50" s="1"/>
  <c r="D17" i="50"/>
  <c r="E17" i="50" s="1"/>
  <c r="D16" i="50"/>
  <c r="E16" i="50" s="1"/>
  <c r="D15" i="50"/>
  <c r="E15" i="50" s="1"/>
  <c r="D14" i="50"/>
  <c r="E14" i="50" s="1"/>
  <c r="D13" i="50"/>
  <c r="E13" i="50" s="1"/>
  <c r="D12" i="50"/>
  <c r="E12" i="50" s="1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M12" i="42" l="1"/>
  <c r="N13" i="42"/>
  <c r="O14" i="42"/>
  <c r="P15" i="42"/>
  <c r="Q16" i="42"/>
  <c r="R17" i="42"/>
  <c r="S18" i="42"/>
  <c r="M20" i="42"/>
  <c r="N21" i="42"/>
  <c r="O22" i="42"/>
  <c r="P23" i="42"/>
  <c r="Q24" i="42"/>
  <c r="R25" i="42"/>
  <c r="S26" i="42"/>
  <c r="M28" i="42"/>
  <c r="N29" i="42"/>
  <c r="O30" i="42"/>
  <c r="P31" i="42"/>
  <c r="Q32" i="42"/>
  <c r="R33" i="42"/>
  <c r="S34" i="42"/>
  <c r="M36" i="42"/>
  <c r="N37" i="42"/>
  <c r="O38" i="42"/>
  <c r="P39" i="42"/>
  <c r="Q40" i="42"/>
  <c r="S10" i="42"/>
  <c r="Q39" i="42"/>
  <c r="P16" i="42"/>
  <c r="S27" i="42"/>
  <c r="S35" i="42"/>
  <c r="M11" i="42"/>
  <c r="N12" i="42"/>
  <c r="O13" i="42"/>
  <c r="P14" i="42"/>
  <c r="Q15" i="42"/>
  <c r="R16" i="42"/>
  <c r="S17" i="42"/>
  <c r="M19" i="42"/>
  <c r="N20" i="42"/>
  <c r="O21" i="42"/>
  <c r="P22" i="42"/>
  <c r="Q23" i="42"/>
  <c r="R24" i="42"/>
  <c r="S25" i="42"/>
  <c r="M27" i="42"/>
  <c r="N28" i="42"/>
  <c r="O29" i="42"/>
  <c r="P30" i="42"/>
  <c r="Q31" i="42"/>
  <c r="R32" i="42"/>
  <c r="S33" i="42"/>
  <c r="M35" i="42"/>
  <c r="N36" i="42"/>
  <c r="O37" i="42"/>
  <c r="P38" i="42"/>
  <c r="R40" i="42"/>
  <c r="S40" i="42"/>
  <c r="O23" i="42"/>
  <c r="P32" i="42"/>
  <c r="O39" i="42"/>
  <c r="N11" i="42"/>
  <c r="O12" i="42"/>
  <c r="P13" i="42"/>
  <c r="Q14" i="42"/>
  <c r="R15" i="42"/>
  <c r="S16" i="42"/>
  <c r="M18" i="42"/>
  <c r="N19" i="42"/>
  <c r="O20" i="42"/>
  <c r="P21" i="42"/>
  <c r="Q22" i="42"/>
  <c r="R23" i="42"/>
  <c r="S24" i="42"/>
  <c r="M26" i="42"/>
  <c r="N27" i="42"/>
  <c r="O28" i="42"/>
  <c r="P29" i="42"/>
  <c r="Q30" i="42"/>
  <c r="R31" i="42"/>
  <c r="S32" i="42"/>
  <c r="M34" i="42"/>
  <c r="N35" i="42"/>
  <c r="O36" i="42"/>
  <c r="P37" i="42"/>
  <c r="Q38" i="42"/>
  <c r="R39" i="42"/>
  <c r="S19" i="42"/>
  <c r="N30" i="42"/>
  <c r="O11" i="42"/>
  <c r="P12" i="42"/>
  <c r="Q13" i="42"/>
  <c r="R14" i="42"/>
  <c r="S15" i="42"/>
  <c r="M17" i="42"/>
  <c r="N18" i="42"/>
  <c r="O19" i="42"/>
  <c r="P20" i="42"/>
  <c r="Q21" i="42"/>
  <c r="R22" i="42"/>
  <c r="S23" i="42"/>
  <c r="M25" i="42"/>
  <c r="N26" i="42"/>
  <c r="O27" i="42"/>
  <c r="P28" i="42"/>
  <c r="Q29" i="42"/>
  <c r="R30" i="42"/>
  <c r="S31" i="42"/>
  <c r="M33" i="42"/>
  <c r="N34" i="42"/>
  <c r="O35" i="42"/>
  <c r="P36" i="42"/>
  <c r="Q37" i="42"/>
  <c r="R38" i="42"/>
  <c r="S39" i="42"/>
  <c r="N10" i="42"/>
  <c r="S11" i="42"/>
  <c r="Q17" i="42"/>
  <c r="P24" i="42"/>
  <c r="O31" i="42"/>
  <c r="N38" i="42"/>
  <c r="P11" i="42"/>
  <c r="Q12" i="42"/>
  <c r="R13" i="42"/>
  <c r="S14" i="42"/>
  <c r="M16" i="42"/>
  <c r="N17" i="42"/>
  <c r="O18" i="42"/>
  <c r="P19" i="42"/>
  <c r="Q20" i="42"/>
  <c r="R21" i="42"/>
  <c r="S22" i="42"/>
  <c r="M24" i="42"/>
  <c r="N25" i="42"/>
  <c r="O26" i="42"/>
  <c r="P27" i="42"/>
  <c r="Q28" i="42"/>
  <c r="R29" i="42"/>
  <c r="S30" i="42"/>
  <c r="M32" i="42"/>
  <c r="N33" i="42"/>
  <c r="O34" i="42"/>
  <c r="P35" i="42"/>
  <c r="Q36" i="42"/>
  <c r="R37" i="42"/>
  <c r="S38" i="42"/>
  <c r="M40" i="42"/>
  <c r="O10" i="42"/>
  <c r="M13" i="42"/>
  <c r="R18" i="42"/>
  <c r="R26" i="42"/>
  <c r="M37" i="42"/>
  <c r="R10" i="42"/>
  <c r="Q11" i="42"/>
  <c r="R12" i="42"/>
  <c r="S13" i="42"/>
  <c r="M15" i="42"/>
  <c r="N16" i="42"/>
  <c r="O17" i="42"/>
  <c r="P18" i="42"/>
  <c r="Q19" i="42"/>
  <c r="R20" i="42"/>
  <c r="S21" i="42"/>
  <c r="M23" i="42"/>
  <c r="N24" i="42"/>
  <c r="O25" i="42"/>
  <c r="P26" i="42"/>
  <c r="Q27" i="42"/>
  <c r="R28" i="42"/>
  <c r="S29" i="42"/>
  <c r="M31" i="42"/>
  <c r="N32" i="42"/>
  <c r="O33" i="42"/>
  <c r="P34" i="42"/>
  <c r="Q35" i="42"/>
  <c r="R36" i="42"/>
  <c r="S37" i="42"/>
  <c r="M39" i="42"/>
  <c r="N40" i="42"/>
  <c r="P10" i="42"/>
  <c r="N14" i="42"/>
  <c r="M21" i="42"/>
  <c r="Q25" i="42"/>
  <c r="R34" i="42"/>
  <c r="R11" i="42"/>
  <c r="S12" i="42"/>
  <c r="M14" i="42"/>
  <c r="N15" i="42"/>
  <c r="O16" i="42"/>
  <c r="P17" i="42"/>
  <c r="Q18" i="42"/>
  <c r="R19" i="42"/>
  <c r="S20" i="42"/>
  <c r="M22" i="42"/>
  <c r="N23" i="42"/>
  <c r="O24" i="42"/>
  <c r="P25" i="42"/>
  <c r="Q26" i="42"/>
  <c r="R27" i="42"/>
  <c r="S28" i="42"/>
  <c r="M30" i="42"/>
  <c r="N31" i="42"/>
  <c r="O32" i="42"/>
  <c r="P33" i="42"/>
  <c r="Q34" i="42"/>
  <c r="R35" i="42"/>
  <c r="S36" i="42"/>
  <c r="M38" i="42"/>
  <c r="N39" i="42"/>
  <c r="O40" i="42"/>
  <c r="Q10" i="42"/>
  <c r="O15" i="42"/>
  <c r="N22" i="42"/>
  <c r="M29" i="42"/>
  <c r="Q33" i="42"/>
  <c r="P40" i="42"/>
  <c r="A3" i="4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C13" i="47"/>
  <c r="F12" i="47"/>
  <c r="D12" i="47"/>
  <c r="C12" i="47"/>
  <c r="F11" i="47"/>
  <c r="D11" i="47"/>
  <c r="C11" i="47"/>
  <c r="D10" i="47"/>
  <c r="D3" i="47" l="1"/>
  <c r="A6" i="40"/>
  <c r="A5" i="40"/>
  <c r="A3" i="40"/>
  <c r="A3" i="27"/>
  <c r="A5" i="24"/>
  <c r="A3" i="24"/>
  <c r="C38" i="21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13" i="1" l="1"/>
  <c r="A3" i="47"/>
  <c r="A2" i="46" l="1"/>
  <c r="B2" i="46"/>
  <c r="A3" i="46"/>
  <c r="B3" i="46"/>
  <c r="A4" i="46"/>
  <c r="B4" i="46"/>
  <c r="A5" i="46"/>
  <c r="B5" i="46"/>
  <c r="A6" i="46"/>
  <c r="B6" i="46"/>
  <c r="A7" i="46"/>
  <c r="B7" i="46"/>
  <c r="A8" i="46"/>
  <c r="B8" i="46"/>
  <c r="A9" i="46"/>
  <c r="B9" i="46"/>
  <c r="A10" i="46"/>
  <c r="B10" i="46"/>
  <c r="A11" i="46"/>
  <c r="B11" i="46"/>
  <c r="A12" i="46"/>
  <c r="B12" i="46"/>
  <c r="A13" i="46"/>
  <c r="B13" i="46"/>
  <c r="A14" i="46"/>
  <c r="B14" i="46"/>
  <c r="A15" i="46"/>
  <c r="B15" i="46"/>
  <c r="A16" i="46"/>
  <c r="B16" i="46"/>
  <c r="A17" i="46"/>
  <c r="B17" i="46"/>
  <c r="A18" i="46"/>
  <c r="B18" i="46"/>
  <c r="A19" i="46"/>
  <c r="B19" i="46"/>
  <c r="A20" i="46"/>
  <c r="B20" i="46"/>
  <c r="A21" i="46"/>
  <c r="B21" i="46"/>
  <c r="A22" i="46"/>
  <c r="B22" i="46"/>
  <c r="A23" i="46"/>
  <c r="B23" i="46"/>
  <c r="A24" i="46"/>
  <c r="B24" i="46"/>
  <c r="A25" i="46"/>
  <c r="B25" i="46"/>
  <c r="A26" i="46"/>
  <c r="B26" i="46"/>
  <c r="A27" i="46"/>
  <c r="B27" i="46"/>
  <c r="A28" i="46"/>
  <c r="B28" i="46"/>
  <c r="A29" i="46"/>
  <c r="B29" i="46"/>
  <c r="A30" i="46"/>
  <c r="B30" i="46"/>
  <c r="A31" i="46"/>
  <c r="B31" i="46"/>
  <c r="F82" i="6" l="1"/>
  <c r="E82" i="6"/>
  <c r="D82" i="6"/>
  <c r="C82" i="6"/>
  <c r="B82" i="6"/>
  <c r="F81" i="6"/>
  <c r="E81" i="6"/>
  <c r="D81" i="6"/>
  <c r="C81" i="6"/>
  <c r="B81" i="6"/>
  <c r="F80" i="6"/>
  <c r="E80" i="6"/>
  <c r="D80" i="6"/>
  <c r="C80" i="6"/>
  <c r="B80" i="6"/>
  <c r="F79" i="6"/>
  <c r="E79" i="6"/>
  <c r="D79" i="6"/>
  <c r="C79" i="6"/>
  <c r="B79" i="6"/>
  <c r="G40" i="6"/>
  <c r="F40" i="6"/>
  <c r="E40" i="6"/>
  <c r="D40" i="6"/>
  <c r="C40" i="6"/>
  <c r="G39" i="6"/>
  <c r="F39" i="6"/>
  <c r="E39" i="6"/>
  <c r="D39" i="6"/>
  <c r="C39" i="6"/>
  <c r="G38" i="6"/>
  <c r="F38" i="6"/>
  <c r="E38" i="6"/>
  <c r="D38" i="6"/>
  <c r="C38" i="6"/>
  <c r="G37" i="6"/>
  <c r="F37" i="6"/>
  <c r="E37" i="6"/>
  <c r="D37" i="6"/>
  <c r="C37" i="6"/>
  <c r="G36" i="6"/>
  <c r="F36" i="6"/>
  <c r="E36" i="6"/>
  <c r="D36" i="6"/>
  <c r="C36" i="6"/>
  <c r="G35" i="6"/>
  <c r="F35" i="6"/>
  <c r="E35" i="6"/>
  <c r="D35" i="6"/>
  <c r="C35" i="6"/>
  <c r="G34" i="6"/>
  <c r="F34" i="6"/>
  <c r="E34" i="6"/>
  <c r="D34" i="6"/>
  <c r="C34" i="6"/>
  <c r="G33" i="6"/>
  <c r="F33" i="6"/>
  <c r="E33" i="6"/>
  <c r="D33" i="6"/>
  <c r="C33" i="6"/>
  <c r="G32" i="6"/>
  <c r="F32" i="6"/>
  <c r="E32" i="6"/>
  <c r="D32" i="6"/>
  <c r="C32" i="6"/>
  <c r="G31" i="6"/>
  <c r="F31" i="6"/>
  <c r="E31" i="6"/>
  <c r="D31" i="6"/>
  <c r="C31" i="6"/>
  <c r="G30" i="6"/>
  <c r="F30" i="6"/>
  <c r="E30" i="6"/>
  <c r="D30" i="6"/>
  <c r="C30" i="6"/>
  <c r="G29" i="6"/>
  <c r="F29" i="6"/>
  <c r="E29" i="6"/>
  <c r="D29" i="6"/>
  <c r="C29" i="6"/>
  <c r="G28" i="6"/>
  <c r="F28" i="6"/>
  <c r="E28" i="6"/>
  <c r="D28" i="6"/>
  <c r="C28" i="6"/>
  <c r="G27" i="6"/>
  <c r="F27" i="6"/>
  <c r="E27" i="6"/>
  <c r="D27" i="6"/>
  <c r="C27" i="6"/>
  <c r="G26" i="6"/>
  <c r="F26" i="6"/>
  <c r="E26" i="6"/>
  <c r="D26" i="6"/>
  <c r="C26" i="6"/>
  <c r="G25" i="6"/>
  <c r="F25" i="6"/>
  <c r="E25" i="6"/>
  <c r="D25" i="6"/>
  <c r="C25" i="6"/>
  <c r="G24" i="6"/>
  <c r="F24" i="6"/>
  <c r="E24" i="6"/>
  <c r="D24" i="6"/>
  <c r="C24" i="6"/>
  <c r="G23" i="6"/>
  <c r="F23" i="6"/>
  <c r="E23" i="6"/>
  <c r="D23" i="6"/>
  <c r="C23" i="6"/>
  <c r="G22" i="6"/>
  <c r="F22" i="6"/>
  <c r="E22" i="6"/>
  <c r="D22" i="6"/>
  <c r="C22" i="6"/>
  <c r="G21" i="6"/>
  <c r="F21" i="6"/>
  <c r="E21" i="6"/>
  <c r="D21" i="6"/>
  <c r="C21" i="6"/>
  <c r="G20" i="6"/>
  <c r="F20" i="6"/>
  <c r="E20" i="6"/>
  <c r="D20" i="6"/>
  <c r="C20" i="6"/>
  <c r="G19" i="6"/>
  <c r="F19" i="6"/>
  <c r="E19" i="6"/>
  <c r="D19" i="6"/>
  <c r="C19" i="6"/>
  <c r="G18" i="6"/>
  <c r="F18" i="6"/>
  <c r="E18" i="6"/>
  <c r="D18" i="6"/>
  <c r="C18" i="6"/>
  <c r="G17" i="6"/>
  <c r="F17" i="6"/>
  <c r="E17" i="6"/>
  <c r="D17" i="6"/>
  <c r="C17" i="6"/>
  <c r="G16" i="6"/>
  <c r="F16" i="6"/>
  <c r="E16" i="6"/>
  <c r="D16" i="6"/>
  <c r="C16" i="6"/>
  <c r="G15" i="6"/>
  <c r="F15" i="6"/>
  <c r="E15" i="6"/>
  <c r="D15" i="6"/>
  <c r="C15" i="6"/>
  <c r="G14" i="6"/>
  <c r="F14" i="6"/>
  <c r="E14" i="6"/>
  <c r="D14" i="6"/>
  <c r="C14" i="6"/>
  <c r="G13" i="6"/>
  <c r="F13" i="6"/>
  <c r="E13" i="6"/>
  <c r="D13" i="6"/>
  <c r="C13" i="6"/>
  <c r="G12" i="6"/>
  <c r="F12" i="6"/>
  <c r="E12" i="6"/>
  <c r="D12" i="6"/>
  <c r="C12" i="6"/>
  <c r="G11" i="6"/>
  <c r="F11" i="6"/>
  <c r="C11" i="6"/>
  <c r="G10" i="6"/>
  <c r="F10" i="6"/>
  <c r="E10" i="6"/>
  <c r="D10" i="6"/>
  <c r="C10" i="6"/>
  <c r="A6" i="6"/>
  <c r="A5" i="6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G82" i="6" l="1"/>
  <c r="J79" i="6"/>
  <c r="G80" i="6"/>
  <c r="D83" i="6"/>
  <c r="E83" i="6"/>
  <c r="F83" i="6"/>
  <c r="J81" i="6"/>
  <c r="C83" i="6"/>
  <c r="H80" i="6"/>
  <c r="I80" i="6"/>
  <c r="I82" i="6"/>
  <c r="G79" i="6"/>
  <c r="J80" i="6"/>
  <c r="G81" i="6"/>
  <c r="J82" i="6"/>
  <c r="H79" i="6"/>
  <c r="H81" i="6"/>
  <c r="B83" i="6"/>
  <c r="H82" i="6"/>
  <c r="I79" i="6"/>
  <c r="I81" i="6"/>
  <c r="J83" i="6" l="1"/>
  <c r="I83" i="6"/>
  <c r="H83" i="6"/>
  <c r="G83" i="6"/>
  <c r="C36" i="20" l="1"/>
  <c r="C33" i="20"/>
  <c r="C34" i="20"/>
  <c r="C35" i="20"/>
  <c r="C37" i="20"/>
  <c r="C38" i="20"/>
  <c r="A6" i="28" l="1"/>
  <c r="C33" i="21"/>
  <c r="C34" i="21"/>
  <c r="C35" i="21"/>
  <c r="C36" i="21"/>
  <c r="C37" i="21"/>
  <c r="A6" i="37" l="1"/>
  <c r="A5" i="37"/>
  <c r="C35" i="19" l="1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2"/>
  <c r="A5" i="22"/>
  <c r="A6" i="21"/>
  <c r="A5" i="21"/>
  <c r="A6" i="20"/>
  <c r="A6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Lucia Lopez</author>
  </authors>
  <commentList>
    <comment ref="A45" authorId="0" shapeId="0" xr:uid="{748C05D4-442D-47A0-92FC-FC08356E4B7F}">
      <text>
        <r>
          <rPr>
            <b/>
            <sz val="9"/>
            <color indexed="81"/>
            <rFont val="Tahoma"/>
            <family val="2"/>
          </rPr>
          <t>Lucia Lopez:</t>
        </r>
        <r>
          <rPr>
            <sz val="9"/>
            <color indexed="81"/>
            <rFont val="Tahoma"/>
            <family val="2"/>
          </rPr>
          <t xml:space="preserve">
per aspectes metodològics consulta R:\Mercat de treball\Notes informatives\Nota estructura productiva\Nota estructura productiva 2022\2T 2022\Nota CCAE-2d INSS\Nota_CCAE_2d_Febrer22.pptx</t>
        </r>
      </text>
    </comment>
  </commentList>
</comments>
</file>

<file path=xl/sharedStrings.xml><?xml version="1.0" encoding="utf-8"?>
<sst xmlns="http://schemas.openxmlformats.org/spreadsheetml/2006/main" count="1582" uniqueCount="353">
  <si>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</si>
  <si>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</si>
  <si>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</si>
  <si>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</si>
  <si>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</si>
  <si>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</si>
  <si>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</si>
  <si>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</si>
  <si>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</si>
  <si>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</si>
  <si>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</si>
  <si>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</si>
  <si>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</si>
  <si>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</si>
  <si>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</si>
  <si>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</si>
  <si>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</si>
  <si>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</si>
  <si>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</si>
  <si>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</si>
  <si>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</si>
  <si>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</si>
  <si>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</si>
  <si>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</si>
  <si>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</si>
  <si>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</si>
  <si>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</si>
  <si>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</si>
  <si>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</si>
  <si>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</si>
  <si>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</si>
  <si>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</si>
  <si>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</si>
  <si>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</si>
  <si>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</si>
  <si>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</si>
  <si>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</si>
  <si>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</si>
  <si>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</si>
  <si>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</si>
  <si>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</si>
  <si>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</si>
  <si>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</si>
  <si>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</si>
  <si>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</si>
  <si>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</si>
  <si>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</si>
  <si>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</si>
  <si>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</si>
  <si>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</si>
  <si>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</si>
  <si>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</si>
  <si>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</si>
  <si>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</si>
  <si>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</si>
  <si>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</si>
  <si>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</si>
  <si>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</si>
  <si>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</si>
  <si>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</si>
  <si>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</si>
  <si>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</si>
  <si>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</si>
  <si>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</si>
  <si>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</si>
  <si>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</si>
  <si>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</si>
  <si>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</si>
  <si>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</si>
  <si>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</si>
  <si>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</si>
  <si>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</si>
  <si>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</si>
  <si>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</si>
  <si>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</si>
  <si>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</si>
  <si>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</si>
  <si>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</si>
  <si>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</si>
  <si>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</si>
  <si>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</si>
  <si>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</si>
  <si>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</si>
  <si>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</si>
  <si>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</si>
  <si>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</si>
  <si>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</si>
  <si>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</si>
  <si>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</si>
  <si>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</si>
  <si>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</si>
  <si>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</si>
  <si>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</si>
  <si>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</si>
  <si>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</si>
  <si>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</si>
  <si>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</si>
  <si>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</si>
  <si>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</si>
  <si>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</si>
  <si>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</si>
  <si>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</si>
  <si>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</si>
  <si>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</si>
  <si>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</si>
  <si>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</si>
  <si>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</si>
  <si>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</si>
  <si>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</si>
  <si>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</si>
  <si>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</si>
  <si>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</si>
  <si>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</si>
  <si>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</si>
  <si>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</si>
  <si>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</si>
  <si>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</si>
  <si>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</si>
  <si>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</si>
  <si>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</si>
  <si>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</si>
  <si>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</si>
  <si>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</si>
  <si>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</si>
  <si>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</si>
  <si>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</si>
  <si>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</si>
  <si>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</si>
  <si>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</si>
  <si>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</si>
  <si>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</si>
  <si>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</si>
  <si>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</si>
  <si>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</si>
  <si>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</si>
  <si>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</si>
  <si>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</si>
  <si>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</si>
  <si>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</si>
  <si>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</si>
  <si>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</si>
  <si>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</si>
  <si>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</si>
  <si>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</si>
  <si>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</si>
  <si>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</si>
  <si>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</si>
  <si>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</si>
  <si>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</si>
  <si>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</si>
  <si>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</si>
  <si>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</si>
  <si>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</si>
  <si>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</si>
  <si>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</si>
  <si>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</si>
  <si>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</si>
  <si>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</si>
  <si>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</si>
  <si>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</si>
  <si>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</si>
  <si>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</si>
  <si>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</si>
  <si>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</si>
  <si>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</si>
  <si>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</si>
  <si>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</si>
  <si>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</si>
  <si>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</si>
  <si>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</si>
  <si>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</si>
  <si>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</si>
  <si>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</si>
  <si>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</si>
  <si>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</si>
  <si>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</si>
  <si>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</si>
  <si>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</si>
  <si>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</si>
  <si>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</si>
  <si>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</si>
  <si>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</si>
  <si>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</si>
  <si>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</si>
  <si>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</si>
  <si>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</si>
  <si>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</si>
  <si>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</si>
  <si>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</si>
  <si>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</si>
  <si>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</si>
  <si>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</si>
  <si>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</si>
  <si>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</si>
  <si>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</si>
  <si>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</si>
  <si>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</si>
  <si>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</si>
  <si>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</si>
  <si>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</si>
  <si>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</si>
  <si>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</si>
  <si>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</si>
  <si>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variació 2022-2021</t>
  </si>
  <si>
    <t>variació 2022-2019</t>
  </si>
  <si>
    <t>variació 2022-2008</t>
  </si>
  <si>
    <t>..</t>
  </si>
  <si>
    <t>2021-2022</t>
  </si>
  <si>
    <t>2020-2022</t>
  </si>
  <si>
    <t>2019-2022</t>
  </si>
  <si>
    <t>2008-2022</t>
  </si>
  <si>
    <t>variació 2022-2020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</si>
  <si>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</si>
  <si>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</si>
  <si>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</si>
  <si>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</si>
  <si>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</si>
  <si>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</si>
  <si>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</si>
  <si>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</si>
  <si>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</si>
  <si>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</si>
  <si>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</si>
  <si>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</si>
  <si>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</si>
  <si>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</si>
  <si>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</si>
  <si>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</si>
  <si>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</si>
  <si>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</si>
  <si>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</si>
  <si>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</si>
  <si>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</si>
  <si>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</si>
  <si>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</si>
  <si>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</si>
  <si>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</si>
  <si>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</si>
  <si>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</si>
  <si>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</si>
  <si>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</si>
  <si>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</si>
  <si>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</si>
  <si>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</si>
  <si>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</si>
  <si>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</si>
  <si>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</si>
  <si>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</si>
  <si>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</si>
  <si>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</si>
  <si>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</si>
  <si>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</si>
  <si>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</si>
  <si>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</si>
  <si>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</si>
  <si>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</si>
  <si>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</si>
  <si>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</si>
  <si>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</si>
  <si>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</si>
  <si>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</si>
  <si>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</si>
  <si>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</si>
  <si>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</si>
  <si>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</si>
  <si>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</si>
  <si>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</si>
  <si>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20219 2T</t>
  </si>
  <si>
    <t>2008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</si>
  <si>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</si>
  <si>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</si>
  <si>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</si>
  <si>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</si>
  <si>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</si>
  <si>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</si>
  <si>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</si>
  <si>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</si>
  <si>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</si>
  <si>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</si>
  <si>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</si>
  <si>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</si>
  <si>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</si>
  <si>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</si>
  <si>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</si>
  <si>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</si>
  <si>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</si>
  <si>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</si>
  <si>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</si>
  <si>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</si>
  <si>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</si>
  <si>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</si>
  <si>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</si>
  <si>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</si>
  <si>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</si>
  <si>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</si>
  <si>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</si>
  <si>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</si>
  <si>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</si>
  <si>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</si>
  <si>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</si>
  <si>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</si>
  <si>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</si>
  <si>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</si>
  <si>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</si>
  <si>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</si>
  <si>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</si>
  <si>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</si>
  <si>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</si>
  <si>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</si>
  <si>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</si>
  <si>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</si>
  <si>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</si>
  <si>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3T 2022</t>
  </si>
  <si>
    <t>variació anual relativa (en %)</t>
  </si>
  <si>
    <t>3r 2022</t>
  </si>
  <si>
    <t>47-Comerç al detall, excepte el comerç de vehicles de motor i motocicletes</t>
  </si>
  <si>
    <t>56-Serveis de menjar i begudes</t>
  </si>
  <si>
    <t>46-Comerç a l'engròs i intermediaris del comerç, excepte vehicles de motor i motocicletes</t>
  </si>
  <si>
    <t>43-Activitats especialitzades de la construcció</t>
  </si>
  <si>
    <t>49-Transport terrestre; transport per canonades</t>
  </si>
  <si>
    <t>41-Construcció d'immobles</t>
  </si>
  <si>
    <t>96-Altres activitats de serveis personals</t>
  </si>
  <si>
    <t>68-Activitats immobiliàries</t>
  </si>
  <si>
    <t>85-Educació</t>
  </si>
  <si>
    <t>45-Venda i reparació de vehicles de motor i motocicletes</t>
  </si>
  <si>
    <t>86-Activitats sanitàries</t>
  </si>
  <si>
    <t>64-Mediació financera, excepte assegurances i fons de pensions</t>
  </si>
  <si>
    <t>81-Serveis a edificis i activitats de jardineria</t>
  </si>
  <si>
    <t>38-Activitats de recollida, tractament i eliminació de residus; activitats de valorització</t>
  </si>
  <si>
    <t>82-Activitats administratives d'oficina i altres activitats auxiliars a les empreses</t>
  </si>
  <si>
    <t>32-Indústries manufactureres diverses</t>
  </si>
  <si>
    <t>25-Fabricació de productes metàl·lics, excepte maquinària i equips</t>
  </si>
  <si>
    <t>77-Activitats de lloguer</t>
  </si>
  <si>
    <t>69-Activitats jurídiques i de comptabilitat</t>
  </si>
  <si>
    <t>62-Serveis de tecnologies de la informació</t>
  </si>
  <si>
    <t>22-Fabricació de productes de cautxú i matèries plàstiques</t>
  </si>
  <si>
    <t>59-Activitats de cinematografia, de vídeo i de programes de televisió; activitats d'enregistrament de so i edició musical</t>
  </si>
  <si>
    <t>74-Altres activitats professionals, científiques i tècniques</t>
  </si>
  <si>
    <t>72-Recerca i desenvolupament</t>
  </si>
  <si>
    <t>73-Publicitat i estudis de mercat</t>
  </si>
  <si>
    <t>79-Activitats de les agències de viatges, operadors turístics i altres serveis de reserves i activitats que s'hi relacionen</t>
  </si>
  <si>
    <t>95-Reparació d'ordinadors, d'efectes personals i efectes domèstics</t>
  </si>
  <si>
    <t>1-Agricultura, ramaderia, caça i activitats dels serveis que s'hi relacionen</t>
  </si>
  <si>
    <t>28-Fabricació de maquinària i equips ncaa</t>
  </si>
  <si>
    <t>Font: OCBL a partir de dades d'IDESCAT, afiliacions segons residència padronal i compte de cotització. Les dades corresponen al quart trimestre.</t>
  </si>
  <si>
    <t>84-Administració pública, Defensa i Seguretat Social obligatòria</t>
  </si>
  <si>
    <t>52-Emmagatzematge i activitats afins al transport</t>
  </si>
  <si>
    <t>4T 2022</t>
  </si>
  <si>
    <t>Dones</t>
  </si>
  <si>
    <t>Homes</t>
  </si>
  <si>
    <t>Diferencial (D-H/D)%</t>
  </si>
  <si>
    <t>CATALUNYA</t>
  </si>
  <si>
    <t>4t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</si>
</sst>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sz val="9"/>
      <color theme="0"/>
      <name val="Open Sans"/>
      <family val="2"/>
    </font>
    <font>
      <sz val="9"/>
      <name val="Calibri Light"/>
      <family val="2"/>
      <scheme val="major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8" fillId="0" borderId="0"/>
    <xf numFmtId="0" fontId="31" fillId="0" borderId="0"/>
  </cellStyleXfs>
  <cellXfs count="319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5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5" fillId="2" borderId="5" xfId="0" applyFont="1" applyFill="1" applyBorder="1" applyAlignment="1">
      <alignment horizontal="right" vertical="top" wrapText="1"/>
    </xf>
    <xf numFmtId="0" fontId="26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164" fontId="12" fillId="2" borderId="9" xfId="0" applyNumberFormat="1" applyFont="1" applyFill="1" applyBorder="1"/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0" fontId="32" fillId="2" borderId="21" xfId="0" applyFont="1" applyFill="1" applyBorder="1" applyAlignment="1">
      <alignment horizontal="left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0" fontId="32" fillId="2" borderId="24" xfId="0" applyFont="1" applyFill="1" applyBorder="1" applyAlignment="1">
      <alignment horizontal="left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0" fontId="32" fillId="2" borderId="26" xfId="0" applyFont="1" applyFill="1" applyBorder="1" applyAlignment="1">
      <alignment horizontal="left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0" fontId="30" fillId="2" borderId="28" xfId="0" applyFont="1" applyFill="1" applyBorder="1" applyAlignment="1">
      <alignment horizontal="left"/>
    </xf>
    <xf numFmtId="0" fontId="33" fillId="2" borderId="5" xfId="0" applyFont="1" applyFill="1" applyBorder="1" applyAlignment="1">
      <alignment horizontal="center" wrapText="1"/>
    </xf>
    <xf numFmtId="0" fontId="33" fillId="2" borderId="30" xfId="0" applyFont="1" applyFill="1" applyBorder="1" applyAlignment="1">
      <alignment horizontal="center" wrapText="1"/>
    </xf>
    <xf numFmtId="0" fontId="33" fillId="2" borderId="5" xfId="0" applyFont="1" applyFill="1" applyBorder="1"/>
    <xf numFmtId="0" fontId="32" fillId="2" borderId="0" xfId="0" applyFont="1" applyFill="1"/>
    <xf numFmtId="0" fontId="29" fillId="2" borderId="0" xfId="0" applyFont="1" applyFill="1" applyAlignment="1">
      <alignment horizontal="left"/>
    </xf>
    <xf numFmtId="0" fontId="34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5" fillId="2" borderId="33" xfId="0" applyFont="1" applyFill="1" applyBorder="1" applyAlignment="1">
      <alignment vertical="center"/>
    </xf>
    <xf numFmtId="3" fontId="35" fillId="2" borderId="34" xfId="0" applyNumberFormat="1" applyFont="1" applyFill="1" applyBorder="1" applyAlignment="1">
      <alignment horizontal="center" vertical="center"/>
    </xf>
    <xf numFmtId="3" fontId="35" fillId="2" borderId="0" xfId="0" applyNumberFormat="1" applyFont="1" applyFill="1" applyAlignment="1">
      <alignment horizontal="center" vertical="center"/>
    </xf>
    <xf numFmtId="164" fontId="35" fillId="2" borderId="0" xfId="2" applyNumberFormat="1" applyFont="1" applyFill="1" applyAlignment="1">
      <alignment horizontal="center" vertical="center"/>
    </xf>
    <xf numFmtId="164" fontId="35" fillId="2" borderId="0" xfId="2" applyNumberFormat="1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vertical="center"/>
    </xf>
    <xf numFmtId="3" fontId="35" fillId="2" borderId="36" xfId="0" applyNumberFormat="1" applyFont="1" applyFill="1" applyBorder="1" applyAlignment="1">
      <alignment horizontal="center" vertical="center"/>
    </xf>
    <xf numFmtId="0" fontId="35" fillId="2" borderId="37" xfId="0" applyFont="1" applyFill="1" applyBorder="1" applyAlignment="1">
      <alignment vertical="center"/>
    </xf>
    <xf numFmtId="0" fontId="35" fillId="2" borderId="38" xfId="0" applyFont="1" applyFill="1" applyBorder="1" applyAlignment="1">
      <alignment vertical="center"/>
    </xf>
    <xf numFmtId="3" fontId="35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6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5" fillId="2" borderId="0" xfId="0" applyFont="1" applyFill="1"/>
    <xf numFmtId="3" fontId="35" fillId="2" borderId="0" xfId="0" applyNumberFormat="1" applyFont="1" applyFill="1"/>
    <xf numFmtId="0" fontId="35" fillId="2" borderId="33" xfId="0" applyFont="1" applyFill="1" applyBorder="1"/>
    <xf numFmtId="0" fontId="35" fillId="2" borderId="37" xfId="0" applyFont="1" applyFill="1" applyBorder="1"/>
    <xf numFmtId="0" fontId="37" fillId="2" borderId="21" xfId="0" applyFont="1" applyFill="1" applyBorder="1" applyAlignment="1">
      <alignment horizontal="left" vertical="center"/>
    </xf>
    <xf numFmtId="3" fontId="35" fillId="2" borderId="21" xfId="0" applyNumberFormat="1" applyFont="1" applyFill="1" applyBorder="1"/>
    <xf numFmtId="0" fontId="37" fillId="2" borderId="40" xfId="0" applyFont="1" applyFill="1" applyBorder="1" applyAlignment="1">
      <alignment horizontal="left" vertical="center"/>
    </xf>
    <xf numFmtId="0" fontId="36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6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8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9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3" fontId="40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4" fillId="2" borderId="0" xfId="0" applyFont="1" applyFill="1" applyAlignment="1">
      <alignment horizontal="left"/>
    </xf>
    <xf numFmtId="0" fontId="32" fillId="2" borderId="0" xfId="3" applyFont="1" applyFill="1"/>
    <xf numFmtId="0" fontId="41" fillId="2" borderId="0" xfId="1" applyFont="1" applyFill="1"/>
    <xf numFmtId="0" fontId="42" fillId="2" borderId="0" xfId="0" applyFont="1" applyFill="1"/>
    <xf numFmtId="0" fontId="38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3" fillId="2" borderId="0" xfId="0" applyFont="1" applyFill="1" applyAlignment="1">
      <alignment horizontal="left"/>
    </xf>
    <xf numFmtId="0" fontId="44" fillId="2" borderId="0" xfId="0" applyFont="1" applyFill="1" applyAlignment="1">
      <alignment horizontal="left"/>
    </xf>
    <xf numFmtId="0" fontId="47" fillId="2" borderId="0" xfId="3" applyFont="1" applyFill="1"/>
    <xf numFmtId="0" fontId="45" fillId="2" borderId="0" xfId="3" applyFont="1" applyFill="1"/>
    <xf numFmtId="0" fontId="46" fillId="2" borderId="0" xfId="3" applyFont="1" applyFill="1" applyAlignment="1">
      <alignment horizontal="center"/>
    </xf>
    <xf numFmtId="0" fontId="45" fillId="2" borderId="0" xfId="0" applyFont="1" applyFill="1" applyAlignment="1">
      <alignment horizontal="left"/>
    </xf>
    <xf numFmtId="0" fontId="48" fillId="2" borderId="0" xfId="0" applyFont="1" applyFill="1"/>
    <xf numFmtId="0" fontId="49" fillId="2" borderId="4" xfId="0" applyFont="1" applyFill="1" applyBorder="1" applyAlignment="1">
      <alignment horizontal="center"/>
    </xf>
    <xf numFmtId="0" fontId="50" fillId="2" borderId="4" xfId="0" applyFont="1" applyFill="1" applyBorder="1" applyAlignment="1">
      <alignment horizontal="center"/>
    </xf>
    <xf numFmtId="0" fontId="51" fillId="2" borderId="28" xfId="0" applyFont="1" applyFill="1" applyBorder="1" applyAlignment="1">
      <alignment horizontal="left"/>
    </xf>
    <xf numFmtId="164" fontId="51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51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51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51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50" fillId="2" borderId="8" xfId="3" applyFont="1" applyFill="1" applyBorder="1" applyAlignment="1">
      <alignment horizontal="center"/>
    </xf>
    <xf numFmtId="0" fontId="51" fillId="2" borderId="34" xfId="0" applyFont="1" applyFill="1" applyBorder="1" applyAlignment="1">
      <alignment horizontal="left"/>
    </xf>
    <xf numFmtId="164" fontId="51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51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51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50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3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38" fillId="2" borderId="0" xfId="0" applyFont="1" applyFill="1"/>
    <xf numFmtId="0" fontId="50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52" fillId="2" borderId="0" xfId="0" applyFont="1" applyFill="1" applyAlignment="1">
      <alignment vertical="center"/>
    </xf>
    <xf numFmtId="0" fontId="52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3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6" fillId="2" borderId="52" xfId="0" applyFont="1" applyFill="1" applyBorder="1" applyAlignment="1">
      <alignment horizontal="left" vertical="center"/>
    </xf>
    <xf numFmtId="3" fontId="10" fillId="2" borderId="5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6" fillId="0" borderId="0" xfId="0" applyFont="1"/>
    <xf numFmtId="0" fontId="40" fillId="2" borderId="0" xfId="0" applyFont="1" applyFill="1"/>
    <xf numFmtId="0" fontId="40" fillId="0" borderId="0" xfId="0" applyFont="1"/>
    <xf numFmtId="0" fontId="12" fillId="2" borderId="9" xfId="0" applyFont="1" applyFill="1" applyBorder="1" applyAlignment="1">
      <alignment horizontal="right"/>
    </xf>
    <xf numFmtId="0" fontId="56" fillId="2" borderId="0" xfId="0" applyFont="1" applyFill="1"/>
    <xf numFmtId="0" fontId="40" fillId="2" borderId="0" xfId="0" applyFont="1" applyFill="1" applyAlignment="1">
      <alignment horizontal="center" wrapText="1"/>
    </xf>
    <xf numFmtId="3" fontId="40" fillId="2" borderId="0" xfId="0" applyNumberFormat="1" applyFont="1" applyFill="1" applyAlignment="1">
      <alignment horizontal="center"/>
    </xf>
    <xf numFmtId="3" fontId="35" fillId="2" borderId="53" xfId="0" applyNumberFormat="1" applyFont="1" applyFill="1" applyBorder="1" applyAlignment="1">
      <alignment horizontal="center" vertical="center"/>
    </xf>
    <xf numFmtId="3" fontId="35" fillId="2" borderId="54" xfId="0" applyNumberFormat="1" applyFont="1" applyFill="1" applyBorder="1" applyAlignment="1">
      <alignment horizontal="center" vertical="center"/>
    </xf>
    <xf numFmtId="3" fontId="35" fillId="2" borderId="55" xfId="0" applyNumberFormat="1" applyFont="1" applyFill="1" applyBorder="1" applyAlignment="1">
      <alignment horizontal="center" vertical="center"/>
    </xf>
    <xf numFmtId="164" fontId="35" fillId="2" borderId="53" xfId="2" applyNumberFormat="1" applyFont="1" applyFill="1" applyBorder="1" applyAlignment="1">
      <alignment horizontal="center" vertical="center"/>
    </xf>
    <xf numFmtId="164" fontId="35" fillId="2" borderId="34" xfId="2" applyNumberFormat="1" applyFont="1" applyFill="1" applyBorder="1" applyAlignment="1">
      <alignment horizontal="center" vertical="center"/>
    </xf>
    <xf numFmtId="164" fontId="35" fillId="2" borderId="54" xfId="2" applyNumberFormat="1" applyFont="1" applyFill="1" applyBorder="1" applyAlignment="1">
      <alignment horizontal="center" vertical="center"/>
    </xf>
    <xf numFmtId="164" fontId="35" fillId="2" borderId="36" xfId="2" applyNumberFormat="1" applyFont="1" applyFill="1" applyBorder="1" applyAlignment="1">
      <alignment horizontal="center" vertical="center"/>
    </xf>
    <xf numFmtId="164" fontId="35" fillId="2" borderId="55" xfId="2" applyNumberFormat="1" applyFont="1" applyFill="1" applyBorder="1" applyAlignment="1">
      <alignment horizontal="center" vertical="center"/>
    </xf>
    <xf numFmtId="164" fontId="35" fillId="2" borderId="39" xfId="2" applyNumberFormat="1" applyFont="1" applyFill="1" applyBorder="1" applyAlignment="1">
      <alignment horizontal="center" vertical="center"/>
    </xf>
    <xf numFmtId="3" fontId="57" fillId="0" borderId="0" xfId="0" applyNumberFormat="1" applyFont="1"/>
    <xf numFmtId="3" fontId="58" fillId="0" borderId="0" xfId="0" applyNumberFormat="1" applyFont="1"/>
    <xf numFmtId="3" fontId="59" fillId="0" borderId="0" xfId="0" applyNumberFormat="1" applyFont="1"/>
    <xf numFmtId="0" fontId="55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9" fillId="2" borderId="0" xfId="0" applyNumberFormat="1" applyFont="1" applyFill="1"/>
    <xf numFmtId="3" fontId="32" fillId="2" borderId="28" xfId="0" applyNumberFormat="1" applyFont="1" applyFill="1" applyBorder="1" applyAlignment="1">
      <alignment horizontal="center"/>
    </xf>
    <xf numFmtId="164" fontId="32" fillId="2" borderId="29" xfId="2" applyNumberFormat="1" applyFont="1" applyFill="1" applyBorder="1" applyAlignment="1">
      <alignment horizontal="center"/>
    </xf>
    <xf numFmtId="3" fontId="32" fillId="2" borderId="26" xfId="0" applyNumberFormat="1" applyFont="1" applyFill="1" applyBorder="1" applyAlignment="1">
      <alignment horizontal="center"/>
    </xf>
    <xf numFmtId="164" fontId="32" fillId="2" borderId="27" xfId="2" applyNumberFormat="1" applyFont="1" applyFill="1" applyBorder="1" applyAlignment="1">
      <alignment horizontal="center"/>
    </xf>
    <xf numFmtId="3" fontId="32" fillId="2" borderId="24" xfId="0" applyNumberFormat="1" applyFont="1" applyFill="1" applyBorder="1" applyAlignment="1">
      <alignment horizontal="center"/>
    </xf>
    <xf numFmtId="164" fontId="32" fillId="2" borderId="25" xfId="2" applyNumberFormat="1" applyFont="1" applyFill="1" applyBorder="1" applyAlignment="1">
      <alignment horizontal="center"/>
    </xf>
    <xf numFmtId="3" fontId="32" fillId="2" borderId="21" xfId="4" applyNumberFormat="1" applyFont="1" applyFill="1" applyBorder="1" applyAlignment="1">
      <alignment horizontal="center"/>
    </xf>
    <xf numFmtId="9" fontId="32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0" fillId="2" borderId="0" xfId="0" applyFont="1" applyFill="1" applyAlignment="1">
      <alignment horizontal="center"/>
    </xf>
    <xf numFmtId="164" fontId="40" fillId="2" borderId="0" xfId="2" applyNumberFormat="1" applyFont="1" applyFill="1" applyAlignment="1">
      <alignment horizontal="center"/>
    </xf>
    <xf numFmtId="9" fontId="40" fillId="2" borderId="0" xfId="2" applyFont="1" applyFill="1" applyAlignment="1">
      <alignment horizontal="center"/>
    </xf>
    <xf numFmtId="164" fontId="45" fillId="2" borderId="0" xfId="2" applyNumberFormat="1" applyFont="1" applyFill="1" applyBorder="1" applyAlignment="1">
      <alignment horizontal="center"/>
    </xf>
    <xf numFmtId="0" fontId="60" fillId="2" borderId="0" xfId="0" applyFont="1" applyFill="1" applyAlignment="1">
      <alignment horizontal="left"/>
    </xf>
    <xf numFmtId="0" fontId="50" fillId="2" borderId="3" xfId="0" applyFont="1" applyFill="1" applyBorder="1"/>
    <xf numFmtId="3" fontId="22" fillId="2" borderId="0" xfId="0" applyNumberFormat="1" applyFont="1" applyFill="1"/>
    <xf numFmtId="0" fontId="61" fillId="4" borderId="16" xfId="0" applyFont="1" applyFill="1" applyBorder="1" applyAlignment="1">
      <alignment horizontal="left" vertical="center"/>
    </xf>
    <xf numFmtId="0" fontId="61" fillId="4" borderId="17" xfId="0" applyFont="1" applyFill="1" applyBorder="1" applyAlignment="1">
      <alignment horizontal="center" vertical="center"/>
    </xf>
    <xf numFmtId="0" fontId="61" fillId="4" borderId="5" xfId="0" applyFont="1" applyFill="1" applyBorder="1" applyAlignment="1">
      <alignment horizontal="center" vertical="center"/>
    </xf>
    <xf numFmtId="0" fontId="61" fillId="4" borderId="18" xfId="0" applyFont="1" applyFill="1" applyBorder="1" applyAlignment="1">
      <alignment horizontal="center" vertical="center"/>
    </xf>
    <xf numFmtId="0" fontId="61" fillId="4" borderId="19" xfId="0" applyFont="1" applyFill="1" applyBorder="1" applyAlignment="1">
      <alignment horizontal="center" vertical="center"/>
    </xf>
    <xf numFmtId="3" fontId="40" fillId="0" borderId="0" xfId="0" applyNumberFormat="1" applyFont="1"/>
    <xf numFmtId="164" fontId="40" fillId="0" borderId="0" xfId="2" applyNumberFormat="1" applyFont="1"/>
    <xf numFmtId="0" fontId="40" fillId="3" borderId="20" xfId="0" applyFont="1" applyFill="1" applyBorder="1" applyAlignment="1">
      <alignment horizontal="left" vertical="center"/>
    </xf>
    <xf numFmtId="3" fontId="40" fillId="0" borderId="21" xfId="0" applyNumberFormat="1" applyFont="1" applyBorder="1"/>
    <xf numFmtId="0" fontId="61" fillId="3" borderId="22" xfId="0" applyFont="1" applyFill="1" applyBorder="1" applyAlignment="1">
      <alignment horizontal="left" vertical="center"/>
    </xf>
    <xf numFmtId="3" fontId="56" fillId="0" borderId="7" xfId="0" applyNumberFormat="1" applyFont="1" applyBorder="1"/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right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4" fillId="2" borderId="0" xfId="0" applyFont="1" applyFill="1" applyAlignment="1">
      <alignment horizontal="left"/>
    </xf>
    <xf numFmtId="0" fontId="43" fillId="2" borderId="0" xfId="0" applyFont="1" applyFill="1" applyAlignment="1">
      <alignment horizontal="left"/>
    </xf>
    <xf numFmtId="0" fontId="29" fillId="2" borderId="0" xfId="0" applyFont="1" applyFill="1" applyAlignment="1">
      <alignment horizontal="left"/>
    </xf>
    <xf numFmtId="0" fontId="34" fillId="2" borderId="0" xfId="0" applyFont="1" applyFill="1" applyAlignment="1">
      <alignment horizontal="left"/>
    </xf>
    <xf numFmtId="0" fontId="52" fillId="2" borderId="4" xfId="0" applyFont="1" applyFill="1" applyBorder="1" applyAlignment="1">
      <alignment horizontal="center" vertical="center"/>
    </xf>
    <xf numFmtId="0" fontId="52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4346E"/>
      <color rgb="FF38A6A5"/>
      <color rgb="FFFBE5D6"/>
      <color rgb="FF0F8554"/>
      <color rgb="FFE17C05"/>
      <color rgb="FFEDAD08"/>
      <color rgb="FF73AF48"/>
      <color rgb="FF009999"/>
      <color rgb="FFF8CBAD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-7.6397456581569706E-3</c:v>
                </c:pt>
                <c:pt idx="1">
                  <c:v>3.5368180657181066E-2</c:v>
                </c:pt>
                <c:pt idx="2">
                  <c:v>4.2806015408755137E-2</c:v>
                </c:pt>
                <c:pt idx="3">
                  <c:v>-7.5233834892232615E-3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1.5539380060521795E-3</c:v>
                </c:pt>
                <c:pt idx="1">
                  <c:v>3.4299469026548672E-2</c:v>
                </c:pt>
                <c:pt idx="2">
                  <c:v>3.9674263054486729E-2</c:v>
                </c:pt>
                <c:pt idx="3">
                  <c:v>-5.0810856586357286E-4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4.1709299218602348E-4</c:v>
                </c:pt>
                <c:pt idx="1">
                  <c:v>3.0576530273251214E-2</c:v>
                </c:pt>
                <c:pt idx="2">
                  <c:v>3.6228818893672736E-2</c:v>
                </c:pt>
                <c:pt idx="3">
                  <c:v>-1.7724109111344872E-3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2.8684381395425295E-3</c:v>
                </c:pt>
                <c:pt idx="1">
                  <c:v>2.8053527623132631E-2</c:v>
                </c:pt>
                <c:pt idx="2">
                  <c:v>3.3955493384460467E-2</c:v>
                </c:pt>
                <c:pt idx="3">
                  <c:v>-2.0048151363542795E-3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-7.6397456581569706E-3</c:v>
                </c:pt>
                <c:pt idx="1">
                  <c:v>3.5368180657181066E-2</c:v>
                </c:pt>
                <c:pt idx="2">
                  <c:v>4.2806015408755137E-2</c:v>
                </c:pt>
                <c:pt idx="3">
                  <c:v>-7.5233834892232615E-3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-6.5633098025198816E-2</c:v>
                </c:pt>
                <c:pt idx="1">
                  <c:v>4.8643828445515749E-2</c:v>
                </c:pt>
                <c:pt idx="2">
                  <c:v>6.3306931476214953E-2</c:v>
                </c:pt>
                <c:pt idx="3">
                  <c:v>-3.2219688708238325E-2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'GE1'!$C$32:$F$32</c:f>
              <c:numCache>
                <c:formatCode>0.0%</c:formatCode>
                <c:ptCount val="4"/>
                <c:pt idx="0">
                  <c:v>-7.6397456581569706E-3</c:v>
                </c:pt>
                <c:pt idx="1">
                  <c:v>1.6625346361382527E-2</c:v>
                </c:pt>
                <c:pt idx="2">
                  <c:v>-6.5633098025198816E-2</c:v>
                </c:pt>
                <c:pt idx="3">
                  <c:v>-9.0501870053057321E-2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'GE1'!$C$33:$F$33</c:f>
              <c:numCache>
                <c:formatCode>0.0%</c:formatCode>
                <c:ptCount val="4"/>
                <c:pt idx="0">
                  <c:v>1.5539380060521795E-3</c:v>
                </c:pt>
                <c:pt idx="1">
                  <c:v>2.3608737647670703E-2</c:v>
                </c:pt>
                <c:pt idx="2">
                  <c:v>-6.9067750082354232E-2</c:v>
                </c:pt>
                <c:pt idx="3">
                  <c:v>-8.1059898612593384E-2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'GE1'!$C$34:$F$34</c:f>
              <c:numCache>
                <c:formatCode>0.0%</c:formatCode>
                <c:ptCount val="4"/>
                <c:pt idx="0">
                  <c:v>4.1709299218602348E-4</c:v>
                </c:pt>
                <c:pt idx="1">
                  <c:v>2.363249601568387E-2</c:v>
                </c:pt>
                <c:pt idx="2">
                  <c:v>-6.3918921391068917E-2</c:v>
                </c:pt>
                <c:pt idx="3">
                  <c:v>-0.13208645947000322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1.6551724137931035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4D-4543-A2EB-41EA7A97D7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'GE1'!$C$35:$F$35</c:f>
              <c:numCache>
                <c:formatCode>0.0%</c:formatCode>
                <c:ptCount val="4"/>
                <c:pt idx="0">
                  <c:v>2.8684381395425295E-3</c:v>
                </c:pt>
                <c:pt idx="1">
                  <c:v>2.7303725531467059E-2</c:v>
                </c:pt>
                <c:pt idx="2">
                  <c:v>-5.4234003798007982E-2</c:v>
                </c:pt>
                <c:pt idx="3">
                  <c:v>-9.7947023294669061E-2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'GE2'!$C$32:$C$38</c:f>
              <c:numCache>
                <c:formatCode>0.0%</c:formatCode>
                <c:ptCount val="7"/>
                <c:pt idx="0">
                  <c:v>3.0480324620175522E-2</c:v>
                </c:pt>
                <c:pt idx="1">
                  <c:v>8.3333333333333332E-3</c:v>
                </c:pt>
                <c:pt idx="2">
                  <c:v>5.6307329034601759E-3</c:v>
                </c:pt>
                <c:pt idx="3">
                  <c:v>1.065655197326831E-2</c:v>
                </c:pt>
                <c:pt idx="4">
                  <c:v>-8.0913233848628363E-2</c:v>
                </c:pt>
                <c:pt idx="5">
                  <c:v>2.4451898303436876E-2</c:v>
                </c:pt>
                <c:pt idx="6">
                  <c:v>-7.6397456581569706E-3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GRGSS1!$C$32:$F$32</c:f>
              <c:numCache>
                <c:formatCode>0.0%</c:formatCode>
                <c:ptCount val="4"/>
                <c:pt idx="0">
                  <c:v>4.2806015408755137E-2</c:v>
                </c:pt>
                <c:pt idx="1">
                  <c:v>8.6239509301599543E-2</c:v>
                </c:pt>
                <c:pt idx="2">
                  <c:v>6.3306931476214953E-2</c:v>
                </c:pt>
                <c:pt idx="3">
                  <c:v>0.24082216609466908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GRGSS1!$C$33:$F$33</c:f>
              <c:numCache>
                <c:formatCode>0.0%</c:formatCode>
                <c:ptCount val="4"/>
                <c:pt idx="0">
                  <c:v>3.9674263054486729E-2</c:v>
                </c:pt>
                <c:pt idx="1">
                  <c:v>8.5905595694988873E-2</c:v>
                </c:pt>
                <c:pt idx="2">
                  <c:v>5.3456734097631908E-2</c:v>
                </c:pt>
                <c:pt idx="3">
                  <c:v>0.15468737859565629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GRGSS1!$C$34:$F$34</c:f>
              <c:numCache>
                <c:formatCode>0.0%</c:formatCode>
                <c:ptCount val="4"/>
                <c:pt idx="0">
                  <c:v>3.6228818893672736E-2</c:v>
                </c:pt>
                <c:pt idx="1">
                  <c:v>8.2002166323139697E-2</c:v>
                </c:pt>
                <c:pt idx="2">
                  <c:v>5.1500555950716606E-2</c:v>
                </c:pt>
                <c:pt idx="3">
                  <c:v>0.10474427024586498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GRGSS1!$C$35:$F$35</c:f>
              <c:numCache>
                <c:formatCode>0.0%</c:formatCode>
                <c:ptCount val="4"/>
                <c:pt idx="0">
                  <c:v>3.3955493384460467E-2</c:v>
                </c:pt>
                <c:pt idx="1">
                  <c:v>8.3011206337986684E-2</c:v>
                </c:pt>
                <c:pt idx="2">
                  <c:v>5.4632660933558758E-2</c:v>
                </c:pt>
                <c:pt idx="3">
                  <c:v>0.13627822198909764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GRGSS2!$C$32:$C$38</c:f>
              <c:numCache>
                <c:formatCode>0.0%</c:formatCode>
                <c:ptCount val="7"/>
                <c:pt idx="0">
                  <c:v>6.5654047108822902E-2</c:v>
                </c:pt>
                <c:pt idx="1">
                  <c:v>5.6600830505259166E-2</c:v>
                </c:pt>
                <c:pt idx="2">
                  <c:v>4.284386209207959E-2</c:v>
                </c:pt>
                <c:pt idx="3">
                  <c:v>6.4154509524848011E-2</c:v>
                </c:pt>
                <c:pt idx="4">
                  <c:v>-2.1111898093385633E-2</c:v>
                </c:pt>
                <c:pt idx="5">
                  <c:v>4.165059776320864E-2</c:v>
                </c:pt>
                <c:pt idx="6">
                  <c:v>4.2806015408755137E-2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GRGSS3!$B$32:$E$32</c:f>
              <c:numCache>
                <c:formatCode>0.0%</c:formatCode>
                <c:ptCount val="4"/>
                <c:pt idx="0">
                  <c:v>6.7697844809117783E-3</c:v>
                </c:pt>
                <c:pt idx="1">
                  <c:v>4.0933859035130464E-2</c:v>
                </c:pt>
                <c:pt idx="2">
                  <c:v>-1.4751266311093221E-2</c:v>
                </c:pt>
                <c:pt idx="3">
                  <c:v>-3.3021391474686621E-2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GRGSS3!$B$33:$E$33</c:f>
              <c:numCache>
                <c:formatCode>0.0%</c:formatCode>
                <c:ptCount val="4"/>
                <c:pt idx="0">
                  <c:v>5.9299723575095435E-2</c:v>
                </c:pt>
                <c:pt idx="1">
                  <c:v>0.11053612088594494</c:v>
                </c:pt>
                <c:pt idx="2">
                  <c:v>0.10598793342770364</c:v>
                </c:pt>
                <c:pt idx="3">
                  <c:v>0.21038699294598945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GRGSS3!$B$34:$E$34</c:f>
              <c:numCache>
                <c:formatCode>0.0%</c:formatCode>
                <c:ptCount val="4"/>
                <c:pt idx="0">
                  <c:v>7.52102919346858E-2</c:v>
                </c:pt>
                <c:pt idx="1">
                  <c:v>0.12474120082815734</c:v>
                </c:pt>
                <c:pt idx="2">
                  <c:v>0.13531870428422152</c:v>
                </c:pt>
                <c:pt idx="3">
                  <c:v>0.9416425082403399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GRGSS3!$B$35:$E$35</c:f>
              <c:numCache>
                <c:formatCode>0.0%</c:formatCode>
                <c:ptCount val="4"/>
                <c:pt idx="0">
                  <c:v>4.2806015408755137E-2</c:v>
                </c:pt>
                <c:pt idx="1">
                  <c:v>8.6239509301599543E-2</c:v>
                </c:pt>
                <c:pt idx="2">
                  <c:v>6.3306931476214953E-2</c:v>
                </c:pt>
                <c:pt idx="3">
                  <c:v>0.24082216609466908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GRETA1!$C$32:$F$32</c:f>
              <c:numCache>
                <c:formatCode>0.0%</c:formatCode>
                <c:ptCount val="4"/>
                <c:pt idx="0">
                  <c:v>-7.5233834892232615E-3</c:v>
                </c:pt>
                <c:pt idx="1">
                  <c:v>6.5992988244998971E-3</c:v>
                </c:pt>
                <c:pt idx="2">
                  <c:v>-3.2219688708238325E-2</c:v>
                </c:pt>
                <c:pt idx="3">
                  <c:v>-9.4198864269012361E-2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GRETA1!$C$33:$F$33</c:f>
              <c:numCache>
                <c:formatCode>0.0%</c:formatCode>
                <c:ptCount val="4"/>
                <c:pt idx="0">
                  <c:v>-5.0810856586357286E-4</c:v>
                </c:pt>
                <c:pt idx="1">
                  <c:v>1.7347268613295982E-2</c:v>
                </c:pt>
                <c:pt idx="2">
                  <c:v>5.2760681473552763E-2</c:v>
                </c:pt>
                <c:pt idx="3">
                  <c:v>5.2000606109224447E-2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GRETA1!$C$34:$F$34</c:f>
              <c:numCache>
                <c:formatCode>0.0%</c:formatCode>
                <c:ptCount val="4"/>
                <c:pt idx="0">
                  <c:v>-1.7724109111344872E-3</c:v>
                </c:pt>
                <c:pt idx="1">
                  <c:v>1.6209714092916133E-2</c:v>
                </c:pt>
                <c:pt idx="2">
                  <c:v>2.9934315186007854E-2</c:v>
                </c:pt>
                <c:pt idx="3">
                  <c:v>-4.0457207444303471E-2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GRETA1!$C$35:$F$35</c:f>
              <c:numCache>
                <c:formatCode>0.0%</c:formatCode>
                <c:ptCount val="4"/>
                <c:pt idx="0">
                  <c:v>-2.0048151363542795E-3</c:v>
                </c:pt>
                <c:pt idx="1">
                  <c:v>1.5537199114762161E-2</c:v>
                </c:pt>
                <c:pt idx="2">
                  <c:v>1.404846392669481E-2</c:v>
                </c:pt>
                <c:pt idx="3">
                  <c:v>-3.2940405116161281E-2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GRETA2!$C$32:$C$38</c:f>
              <c:numCache>
                <c:formatCode>0.0%</c:formatCode>
                <c:ptCount val="7"/>
                <c:pt idx="0">
                  <c:v>1.6054227613271496E-3</c:v>
                </c:pt>
                <c:pt idx="1">
                  <c:v>-7.2029286633026619E-3</c:v>
                </c:pt>
                <c:pt idx="2">
                  <c:v>7.2352554264415699E-3</c:v>
                </c:pt>
                <c:pt idx="3">
                  <c:v>-1.95907705703091E-3</c:v>
                </c:pt>
                <c:pt idx="4">
                  <c:v>-3.8564488946168332E-2</c:v>
                </c:pt>
                <c:pt idx="5">
                  <c:v>1.4229738090327902E-2</c:v>
                </c:pt>
                <c:pt idx="6">
                  <c:v>-7.5233834892232615E-3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1.0204081632652962E-2</c:v>
                </c:pt>
                <c:pt idx="1">
                  <c:v>5.4687499999999112E-3</c:v>
                </c:pt>
                <c:pt idx="2">
                  <c:v>7.6221684000570278E-3</c:v>
                </c:pt>
                <c:pt idx="3">
                  <c:v>-4.1354106558953996E-3</c:v>
                </c:pt>
                <c:pt idx="4">
                  <c:v>4.8073180225768786E-2</c:v>
                </c:pt>
                <c:pt idx="5">
                  <c:v>1.6420951696032526E-2</c:v>
                </c:pt>
                <c:pt idx="6">
                  <c:v>1.2561025223759126E-2</c:v>
                </c:pt>
                <c:pt idx="7">
                  <c:v>1.4218009478673022E-2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1.8631585216106537E-3</c:v>
                </c:pt>
                <c:pt idx="1">
                  <c:v>7.4041409194417901E-2</c:v>
                </c:pt>
                <c:pt idx="2">
                  <c:v>0.20194993576782266</c:v>
                </c:pt>
                <c:pt idx="3">
                  <c:v>0.15360990508384215</c:v>
                </c:pt>
                <c:pt idx="4">
                  <c:v>0.15378005654700291</c:v>
                </c:pt>
                <c:pt idx="5">
                  <c:v>0.12394399748175834</c:v>
                </c:pt>
                <c:pt idx="6">
                  <c:v>0.29081153740354537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0.27549467275494671</c:v>
                </c:pt>
                <c:pt idx="1">
                  <c:v>0.12286950859856755</c:v>
                </c:pt>
                <c:pt idx="2">
                  <c:v>0.46634743656354877</c:v>
                </c:pt>
                <c:pt idx="3">
                  <c:v>0.32405339044067422</c:v>
                </c:pt>
                <c:pt idx="4">
                  <c:v>0.70439080163018419</c:v>
                </c:pt>
                <c:pt idx="5">
                  <c:v>0.51972269253649384</c:v>
                </c:pt>
                <c:pt idx="6">
                  <c:v>0.40115848188165543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rgbClr val="38A6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0.72450532724505323</c:v>
                </c:pt>
                <c:pt idx="1">
                  <c:v>0.87713049140143251</c:v>
                </c:pt>
                <c:pt idx="2">
                  <c:v>0.53365256343645118</c:v>
                </c:pt>
                <c:pt idx="3">
                  <c:v>0.67594660955932584</c:v>
                </c:pt>
                <c:pt idx="4">
                  <c:v>0.29560919836981575</c:v>
                </c:pt>
                <c:pt idx="5">
                  <c:v>0.48027730746350616</c:v>
                </c:pt>
                <c:pt idx="6">
                  <c:v>0.59884151811834463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0.374</c:v>
                </c:pt>
                <c:pt idx="1">
                  <c:v>0.41199999999999998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0.41199999999999998</c:v>
                </c:pt>
                <c:pt idx="1">
                  <c:v>0.50600000000000001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0.32400000000000001</c:v>
                </c:pt>
                <c:pt idx="1">
                  <c:v>0.49099999999999999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9112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quart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9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806824" y="6096000"/>
          <a:ext cx="944858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477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30</xdr:row>
      <xdr:rowOff>19050</xdr:rowOff>
    </xdr:from>
    <xdr:to>
      <xdr:col>10</xdr:col>
      <xdr:colOff>321959</xdr:colOff>
      <xdr:row>31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quart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quart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10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0025"/>
          <a:ext cx="8618234" cy="1428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3T%202022\EP_BLl_2T2022%20-%20TREB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Mercat%20de%20treball\Notes%20informatives\Nota%20estructura%20productiva\Nota%20estructura%20productiva%202022\2T%202022\EP_BLl_1T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2T%202022\EP_BLl_2T2022%20-%20TREBALL%20-%20c&#242;p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rcat%20de%20treball/Notes%20informatives/Nota%20estructura%20productiva/Nota%20estructura%20productiva%202021/4T%202021/dadesdetreball/empreses_RGSS_RETA_4T_08-19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ex"/>
      <sheetName val="Grafic general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TRGSS5"/>
      <sheetName val="DIN_RGSS"/>
      <sheetName val="TRGSS3"/>
      <sheetName val="GRETA1"/>
      <sheetName val="GRETA2"/>
      <sheetName val="TRETA1"/>
      <sheetName val="TRETA2"/>
      <sheetName val="DIN_RETA"/>
      <sheetName val="TRETA3"/>
      <sheetName val="T7S1"/>
      <sheetName val="G7S1"/>
      <sheetName val="T7S2"/>
      <sheetName val="G7S2"/>
      <sheetName val="T7S3"/>
      <sheetName val="TTC1"/>
      <sheetName val="TTC2"/>
      <sheetName val="Instamaps dones"/>
      <sheetName val="SaldoRGSS"/>
    </sheetNames>
    <sheetDataSet>
      <sheetData sheetId="0">
        <row r="27">
          <cell r="B27" t="str">
            <v>Activitats econòmiques més rellevants. Baix Llobregat.</v>
          </cell>
        </row>
        <row r="36">
          <cell r="A36" t="str">
            <v>TRETA1</v>
          </cell>
        </row>
      </sheetData>
      <sheetData sheetId="1"/>
      <sheetData sheetId="2">
        <row r="7">
          <cell r="A7" t="str">
            <v>Posicionament comarcal en el context de l'àmbit territorial metropolità i Catalunya. Estructura productiva.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LLOCS DE TREBALL. RÈGIM ESPECIAL TREBALLADORS AUTÒNOMS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>
        <row r="39">
          <cell r="M39" t="str">
            <v>Agricultura</v>
          </cell>
        </row>
      </sheetData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ex"/>
      <sheetName val="GG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DIN_RGSS"/>
      <sheetName val="TRGSS3"/>
      <sheetName val="TRGSS4"/>
      <sheetName val="TRGSS5"/>
      <sheetName val="GRETA1"/>
      <sheetName val="GRETA2"/>
      <sheetName val="TRETA1"/>
      <sheetName val="TRETA2"/>
      <sheetName val="DIN_RETA"/>
      <sheetName val="TRETA3"/>
    </sheetNames>
    <sheetDataSet>
      <sheetData sheetId="0"/>
      <sheetData sheetId="1">
        <row r="3">
          <cell r="A3" t="str">
            <v>EMPRESES, LLOCS DE TREBALL, RGSS I RETA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ex"/>
      <sheetName val="Grafic general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DIN_RGSS"/>
      <sheetName val="TRGSS3"/>
      <sheetName val="GRETA1"/>
      <sheetName val="GRETA2"/>
      <sheetName val="TRETA1"/>
      <sheetName val="TRETA2"/>
      <sheetName val="DIN_RETA"/>
      <sheetName val="TRETA3"/>
    </sheetNames>
    <sheetDataSet>
      <sheetData sheetId="0" refreshError="1">
        <row r="7">
          <cell r="A7" t="str">
            <v>2n trimestre 2022</v>
          </cell>
        </row>
        <row r="18">
          <cell r="A18" t="str">
            <v>TE3</v>
          </cell>
          <cell r="B18" t="str">
            <v>Dades municipals.</v>
          </cell>
        </row>
        <row r="28">
          <cell r="B28" t="str">
            <v>Dinamisme llocs de treball.</v>
          </cell>
        </row>
        <row r="37">
          <cell r="A37" t="str">
            <v>TRETA2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 t="str">
            <v>LLOCS DE TREBALL. RÈGIM ESPECIAL TREBALLADORS AUTÒNOMS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Instamaps"/>
      <sheetName val="Empreses"/>
      <sheetName val="Assalariats"/>
      <sheetName val="Autònoms"/>
      <sheetName val="BL_muni_4T21"/>
      <sheetName val="Var_3T2015-2021"/>
    </sheetNames>
    <sheetDataSet>
      <sheetData sheetId="0"/>
      <sheetData sheetId="1">
        <row r="4">
          <cell r="A4" t="str">
            <v>08001</v>
          </cell>
          <cell r="B4" t="str">
            <v>Abrera</v>
          </cell>
        </row>
        <row r="5">
          <cell r="A5" t="str">
            <v>08020</v>
          </cell>
          <cell r="B5" t="str">
            <v>Begues</v>
          </cell>
        </row>
        <row r="6">
          <cell r="A6" t="str">
            <v>08056</v>
          </cell>
          <cell r="B6" t="str">
            <v>Castelldefels</v>
          </cell>
        </row>
        <row r="7">
          <cell r="A7" t="str">
            <v>08066</v>
          </cell>
          <cell r="B7" t="str">
            <v>Castellví de Rosanes</v>
          </cell>
        </row>
        <row r="8">
          <cell r="A8" t="str">
            <v>08068</v>
          </cell>
          <cell r="B8" t="str">
            <v>Cervelló</v>
          </cell>
        </row>
        <row r="9">
          <cell r="A9" t="str">
            <v>08069</v>
          </cell>
          <cell r="B9" t="str">
            <v>Collbató</v>
          </cell>
        </row>
        <row r="10">
          <cell r="A10" t="str">
            <v>08072</v>
          </cell>
          <cell r="B10" t="str">
            <v>Corbera de Llobregat</v>
          </cell>
        </row>
        <row r="11">
          <cell r="A11" t="str">
            <v>08073</v>
          </cell>
          <cell r="B11" t="str">
            <v>Cornellà de Llobregat</v>
          </cell>
        </row>
        <row r="12">
          <cell r="A12" t="str">
            <v>08158</v>
          </cell>
          <cell r="B12" t="str">
            <v>El Papiol</v>
          </cell>
        </row>
        <row r="13">
          <cell r="A13" t="str">
            <v>08169</v>
          </cell>
          <cell r="B13" t="str">
            <v>El Prat de Llobregat</v>
          </cell>
        </row>
        <row r="14">
          <cell r="A14" t="str">
            <v>08076</v>
          </cell>
          <cell r="B14" t="str">
            <v>Esparreguera</v>
          </cell>
        </row>
        <row r="15">
          <cell r="A15" t="str">
            <v>08077</v>
          </cell>
          <cell r="B15" t="str">
            <v>Esplugues de Llobregat</v>
          </cell>
        </row>
        <row r="16">
          <cell r="A16" t="str">
            <v>08089</v>
          </cell>
          <cell r="B16" t="str">
            <v>Gavà</v>
          </cell>
        </row>
        <row r="17">
          <cell r="A17" t="str">
            <v>08905</v>
          </cell>
          <cell r="B17" t="str">
            <v>La Palma de Cervelló</v>
          </cell>
        </row>
        <row r="18">
          <cell r="A18" t="str">
            <v>08114</v>
          </cell>
          <cell r="B18" t="str">
            <v>Martorell</v>
          </cell>
        </row>
        <row r="19">
          <cell r="A19" t="str">
            <v>08123</v>
          </cell>
          <cell r="B19" t="str">
            <v>Molins de Rei</v>
          </cell>
        </row>
        <row r="20">
          <cell r="A20" t="str">
            <v>08147</v>
          </cell>
          <cell r="B20" t="str">
            <v>Olesa de Montserrat</v>
          </cell>
        </row>
        <row r="21">
          <cell r="A21" t="str">
            <v>08157</v>
          </cell>
          <cell r="B21" t="str">
            <v>Pallejà</v>
          </cell>
        </row>
        <row r="22">
          <cell r="A22" t="str">
            <v>08196</v>
          </cell>
          <cell r="B22" t="str">
            <v>Sant Andreu de la Barca</v>
          </cell>
        </row>
        <row r="23">
          <cell r="A23" t="str">
            <v>08200</v>
          </cell>
          <cell r="B23" t="str">
            <v>Sant Boi de Llobregat</v>
          </cell>
        </row>
        <row r="24">
          <cell r="A24" t="str">
            <v>08204</v>
          </cell>
          <cell r="B24" t="str">
            <v>Sant Climent de Llobregat</v>
          </cell>
        </row>
        <row r="25">
          <cell r="A25" t="str">
            <v>08208</v>
          </cell>
          <cell r="B25" t="str">
            <v>Sant Esteve Sesrovires</v>
          </cell>
        </row>
        <row r="26">
          <cell r="A26" t="str">
            <v>08211</v>
          </cell>
          <cell r="B26" t="str">
            <v>Sant Feliu de Llobregat</v>
          </cell>
        </row>
        <row r="27">
          <cell r="A27" t="str">
            <v>08217</v>
          </cell>
          <cell r="B27" t="str">
            <v>Sant Joan Despí</v>
          </cell>
        </row>
        <row r="28">
          <cell r="A28" t="str">
            <v>08221</v>
          </cell>
          <cell r="B28" t="str">
            <v>Sant Just Desvern</v>
          </cell>
        </row>
        <row r="29">
          <cell r="A29" t="str">
            <v>08263</v>
          </cell>
          <cell r="B29" t="str">
            <v>Sant Vicenç dels Horts</v>
          </cell>
        </row>
        <row r="30">
          <cell r="A30" t="str">
            <v>08244</v>
          </cell>
          <cell r="B30" t="str">
            <v>Santa Coloma de Cervelló</v>
          </cell>
        </row>
        <row r="31">
          <cell r="A31" t="str">
            <v>08289</v>
          </cell>
          <cell r="B31" t="str">
            <v>Torrelles de Llobregat</v>
          </cell>
        </row>
        <row r="32">
          <cell r="A32" t="str">
            <v>08295</v>
          </cell>
          <cell r="B32" t="str">
            <v>Vallirana</v>
          </cell>
        </row>
        <row r="33">
          <cell r="A33" t="str">
            <v>08301</v>
          </cell>
          <cell r="B33" t="str">
            <v>Viladecans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topLeftCell="A4" workbookViewId="0">
      <selection activeCell="G47" sqref="G47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352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284</v>
      </c>
      <c r="B12" s="1" t="s">
        <v>285</v>
      </c>
    </row>
    <row r="13" spans="1:11" x14ac:dyDescent="0.25">
      <c r="A13" s="2" t="s">
        <v>283</v>
      </c>
      <c r="B13" s="1" t="str">
        <f>[1]TG!A7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303</v>
      </c>
      <c r="B34" s="1" t="s">
        <v>306</v>
      </c>
    </row>
    <row r="35" spans="1:2" x14ac:dyDescent="0.25">
      <c r="A35" s="2" t="s">
        <v>305</v>
      </c>
      <c r="B35" s="1" t="s">
        <v>304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222</v>
      </c>
    </row>
    <row r="46" spans="1:2" ht="15.75" x14ac:dyDescent="0.25">
      <c r="A46" s="8"/>
    </row>
    <row r="47" spans="1:2" x14ac:dyDescent="0.25">
      <c r="A47" s="2" t="s">
        <v>233</v>
      </c>
      <c r="B47" s="1" t="s">
        <v>234</v>
      </c>
    </row>
    <row r="48" spans="1:2" x14ac:dyDescent="0.25">
      <c r="A48" s="2" t="s">
        <v>235</v>
      </c>
      <c r="B48" s="1" t="s">
        <v>236</v>
      </c>
    </row>
    <row r="49" spans="1:2" x14ac:dyDescent="0.25">
      <c r="A49" s="2" t="s">
        <v>245</v>
      </c>
      <c r="B49" s="1" t="s">
        <v>246</v>
      </c>
    </row>
    <row r="50" spans="1:2" x14ac:dyDescent="0.25">
      <c r="A50" s="2" t="s">
        <v>255</v>
      </c>
      <c r="B50" s="1" t="s">
        <v>256</v>
      </c>
    </row>
    <row r="51" spans="1:2" x14ac:dyDescent="0.25">
      <c r="A51" s="2" t="s">
        <v>254</v>
      </c>
      <c r="B51" s="1" t="s">
        <v>257</v>
      </c>
    </row>
    <row r="52" spans="1:2" x14ac:dyDescent="0.25">
      <c r="A52" s="2"/>
    </row>
    <row r="53" spans="1:2" ht="15.75" x14ac:dyDescent="0.25">
      <c r="A53" s="8" t="s">
        <v>250</v>
      </c>
    </row>
    <row r="54" spans="1:2" x14ac:dyDescent="0.25">
      <c r="A54" s="2"/>
    </row>
    <row r="55" spans="1:2" x14ac:dyDescent="0.25">
      <c r="A55" s="2" t="s">
        <v>251</v>
      </c>
      <c r="B55" s="1" t="s">
        <v>298</v>
      </c>
    </row>
    <row r="56" spans="1:2" x14ac:dyDescent="0.25">
      <c r="A56" s="2" t="s">
        <v>299</v>
      </c>
      <c r="B56" s="1" t="s">
        <v>252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workbookViewId="0">
      <selection activeCell="C5" sqref="C5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284</v>
      </c>
      <c r="C5" s="29" t="str">
        <f>Índex!A7</f>
        <v>4t trimestre 2022</v>
      </c>
    </row>
    <row r="6" spans="1:9" x14ac:dyDescent="0.25">
      <c r="A6" s="29"/>
      <c r="C6" s="29"/>
    </row>
    <row r="7" spans="1:9" ht="22.5" customHeight="1" thickBot="1" x14ac:dyDescent="0.3">
      <c r="A7" s="143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44" t="s">
        <v>33</v>
      </c>
      <c r="C32" s="147" t="s">
        <v>198</v>
      </c>
      <c r="D32" s="144" t="s">
        <v>36</v>
      </c>
      <c r="E32" s="144" t="s">
        <v>38</v>
      </c>
    </row>
    <row r="33" spans="1:8" x14ac:dyDescent="0.25">
      <c r="A33" s="145" t="s">
        <v>29</v>
      </c>
      <c r="B33" s="47">
        <f>'GE1'!C32</f>
        <v>-7.6397456581569706E-3</v>
      </c>
      <c r="C33" s="146">
        <v>3.5368180657181066E-2</v>
      </c>
      <c r="D33" s="146">
        <f>GRGSS1!C32</f>
        <v>4.2806015408755137E-2</v>
      </c>
      <c r="E33" s="146">
        <f>GRETA1!C32</f>
        <v>-7.5233834892232615E-3</v>
      </c>
      <c r="G33" s="73"/>
      <c r="H33" s="73"/>
    </row>
    <row r="34" spans="1:8" x14ac:dyDescent="0.25">
      <c r="A34" s="145" t="s">
        <v>30</v>
      </c>
      <c r="B34" s="47">
        <f>'GE1'!C33</f>
        <v>1.5539380060521795E-3</v>
      </c>
      <c r="C34" s="146">
        <v>3.4299469026548672E-2</v>
      </c>
      <c r="D34" s="146">
        <f>GRGSS1!C33</f>
        <v>3.9674263054486729E-2</v>
      </c>
      <c r="E34" s="146">
        <f>GRETA1!C33</f>
        <v>-5.0810856586357286E-4</v>
      </c>
      <c r="G34" s="73"/>
      <c r="H34" s="73"/>
    </row>
    <row r="35" spans="1:8" x14ac:dyDescent="0.25">
      <c r="A35" s="145" t="s">
        <v>31</v>
      </c>
      <c r="B35" s="47">
        <f>'GE1'!C34</f>
        <v>4.1709299218602348E-4</v>
      </c>
      <c r="C35" s="146">
        <v>3.0576530273251214E-2</v>
      </c>
      <c r="D35" s="146">
        <f>GRGSS1!C34</f>
        <v>3.6228818893672736E-2</v>
      </c>
      <c r="E35" s="146">
        <f>GRETA1!C34</f>
        <v>-1.7724109111344872E-3</v>
      </c>
      <c r="G35" s="73"/>
      <c r="H35" s="73"/>
    </row>
    <row r="36" spans="1:8" x14ac:dyDescent="0.25">
      <c r="A36" s="145" t="s">
        <v>32</v>
      </c>
      <c r="B36" s="47">
        <f>'GE1'!C35</f>
        <v>2.8684381395425295E-3</v>
      </c>
      <c r="C36" s="146">
        <v>2.8053527623132631E-2</v>
      </c>
      <c r="D36" s="146">
        <f>GRGSS1!C35</f>
        <v>3.3955493384460467E-2</v>
      </c>
      <c r="E36" s="146">
        <f>GRETA1!C35</f>
        <v>-2.0048151363542795E-3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44" t="s">
        <v>33</v>
      </c>
      <c r="C64" s="147" t="s">
        <v>198</v>
      </c>
      <c r="D64" s="144" t="s">
        <v>36</v>
      </c>
      <c r="E64" s="144" t="s">
        <v>38</v>
      </c>
    </row>
    <row r="65" spans="1:5" x14ac:dyDescent="0.25">
      <c r="A65" s="145" t="s">
        <v>58</v>
      </c>
      <c r="B65" s="47">
        <f>'GE1'!C32</f>
        <v>-7.6397456581569706E-3</v>
      </c>
      <c r="C65" s="146">
        <v>3.5368180657181066E-2</v>
      </c>
      <c r="D65" s="146">
        <f>GRGSS1!C32</f>
        <v>4.2806015408755137E-2</v>
      </c>
      <c r="E65" s="146">
        <f>GRETA1!C32</f>
        <v>-7.5233834892232615E-3</v>
      </c>
    </row>
    <row r="66" spans="1:5" x14ac:dyDescent="0.25">
      <c r="A66" s="145" t="s">
        <v>201</v>
      </c>
      <c r="B66" s="47">
        <f>'GE1'!E32</f>
        <v>-6.5633098025198816E-2</v>
      </c>
      <c r="C66" s="146">
        <v>4.8643828445515749E-2</v>
      </c>
      <c r="D66" s="146">
        <f>GRGSS1!E32</f>
        <v>6.3306931476214953E-2</v>
      </c>
      <c r="E66" s="146">
        <f>GRETA1!E32</f>
        <v>-3.2219688708238325E-2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topLeftCell="A16" workbookViewId="0">
      <selection activeCell="B6" sqref="B6"/>
    </sheetView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20" t="s">
        <v>262</v>
      </c>
    </row>
    <row r="2" spans="1:8" x14ac:dyDescent="0.25">
      <c r="D2" s="153">
        <f>B20+B30</f>
        <v>344555</v>
      </c>
    </row>
    <row r="3" spans="1:8" ht="18.75" x14ac:dyDescent="0.3">
      <c r="A3" s="30" t="str">
        <f>[2]GG!A3</f>
        <v>EMPRESES, LLOCS DE TREBALL, RGSS I RETA</v>
      </c>
      <c r="D3" s="153">
        <f>B25+B35</f>
        <v>1826185</v>
      </c>
    </row>
    <row r="4" spans="1:8" ht="18.75" x14ac:dyDescent="0.3">
      <c r="A4" s="30"/>
    </row>
    <row r="5" spans="1:8" x14ac:dyDescent="0.25">
      <c r="A5" s="29" t="s">
        <v>283</v>
      </c>
      <c r="B5" s="29" t="s">
        <v>352</v>
      </c>
    </row>
    <row r="6" spans="1:8" x14ac:dyDescent="0.25">
      <c r="A6" s="29"/>
      <c r="B6" s="29"/>
    </row>
    <row r="7" spans="1:8" ht="15.75" thickBot="1" x14ac:dyDescent="0.3">
      <c r="A7" s="270" t="s">
        <v>282</v>
      </c>
      <c r="B7" s="32"/>
      <c r="C7" s="32"/>
      <c r="D7" s="32"/>
      <c r="E7" s="32"/>
      <c r="F7" s="32"/>
      <c r="H7" s="141" t="s">
        <v>281</v>
      </c>
    </row>
    <row r="8" spans="1:8" x14ac:dyDescent="0.25">
      <c r="B8" s="283" t="s">
        <v>55</v>
      </c>
      <c r="C8" s="283" t="s">
        <v>277</v>
      </c>
      <c r="D8" s="283" t="s">
        <v>276</v>
      </c>
      <c r="E8" s="285" t="s">
        <v>275</v>
      </c>
      <c r="F8" s="285"/>
      <c r="H8" s="141" t="s">
        <v>280</v>
      </c>
    </row>
    <row r="9" spans="1:8" x14ac:dyDescent="0.25">
      <c r="A9" s="139" t="s">
        <v>279</v>
      </c>
      <c r="B9" s="284"/>
      <c r="C9" s="284"/>
      <c r="D9" s="284"/>
      <c r="E9" s="138" t="s">
        <v>55</v>
      </c>
      <c r="F9" s="138" t="s">
        <v>56</v>
      </c>
      <c r="H9" s="1" t="s">
        <v>314</v>
      </c>
    </row>
    <row r="10" spans="1:8" x14ac:dyDescent="0.25">
      <c r="A10" s="29" t="s">
        <v>107</v>
      </c>
      <c r="B10" s="137">
        <v>20913</v>
      </c>
      <c r="C10" s="193">
        <f>B10/$B$16</f>
        <v>0.13623482968203404</v>
      </c>
      <c r="D10" s="193">
        <f>B10/$B$17</f>
        <v>8.5696372666327916E-2</v>
      </c>
      <c r="E10" s="137">
        <f>B10-H10</f>
        <v>97</v>
      </c>
      <c r="F10" s="128">
        <f>E10/H10</f>
        <v>4.659877017678709E-3</v>
      </c>
      <c r="H10" s="192">
        <v>20816</v>
      </c>
    </row>
    <row r="11" spans="1:8" x14ac:dyDescent="0.25">
      <c r="A11" s="1" t="s">
        <v>274</v>
      </c>
      <c r="B11" s="137">
        <v>83317</v>
      </c>
      <c r="C11" s="128">
        <f>B11/$B$16</f>
        <v>0.54275700782374747</v>
      </c>
      <c r="D11" s="128">
        <f>B11/$B$17</f>
        <v>0.34141274238227148</v>
      </c>
      <c r="E11" s="137">
        <f t="shared" ref="E11:E17" si="0">B11-H11</f>
        <v>344</v>
      </c>
      <c r="F11" s="128">
        <f t="shared" ref="F11:F17" si="1">E11/H11</f>
        <v>4.1459269882973982E-3</v>
      </c>
      <c r="H11" s="137">
        <v>82973</v>
      </c>
    </row>
    <row r="12" spans="1:8" x14ac:dyDescent="0.25">
      <c r="A12" s="1" t="s">
        <v>273</v>
      </c>
      <c r="B12" s="137">
        <v>11995</v>
      </c>
      <c r="C12" s="128">
        <f>B12/$B$16</f>
        <v>7.8139759098933601E-2</v>
      </c>
      <c r="D12" s="128">
        <f>B12/$B$17</f>
        <v>4.9152584044976973E-2</v>
      </c>
      <c r="E12" s="137">
        <f t="shared" si="0"/>
        <v>-105</v>
      </c>
      <c r="F12" s="128">
        <f t="shared" si="1"/>
        <v>-8.677685950413223E-3</v>
      </c>
      <c r="H12" s="137">
        <v>12100</v>
      </c>
    </row>
    <row r="13" spans="1:8" x14ac:dyDescent="0.25">
      <c r="A13" s="1" t="s">
        <v>272</v>
      </c>
      <c r="B13" s="137">
        <v>25356</v>
      </c>
      <c r="C13" s="128">
        <f>B13/$B$16</f>
        <v>0.16517813519904631</v>
      </c>
      <c r="D13" s="128">
        <f>B13/$B$17</f>
        <v>0.10390270287990297</v>
      </c>
      <c r="E13" s="137">
        <f t="shared" si="0"/>
        <v>201</v>
      </c>
      <c r="F13" s="128">
        <f t="shared" si="1"/>
        <v>7.9904591532498504E-3</v>
      </c>
      <c r="H13" s="137">
        <v>25155</v>
      </c>
    </row>
    <row r="14" spans="1:8" x14ac:dyDescent="0.25">
      <c r="A14" s="49" t="s">
        <v>271</v>
      </c>
      <c r="B14" s="134">
        <v>11795</v>
      </c>
      <c r="C14" s="133">
        <f>B14/$B$16</f>
        <v>7.6836886917208982E-2</v>
      </c>
      <c r="D14" s="133">
        <f>B14/$B$17</f>
        <v>4.8333032831221624E-2</v>
      </c>
      <c r="E14" s="134">
        <f t="shared" si="0"/>
        <v>27</v>
      </c>
      <c r="F14" s="133">
        <f t="shared" si="1"/>
        <v>2.2943575798776341E-3</v>
      </c>
      <c r="H14" s="134">
        <v>11768</v>
      </c>
    </row>
    <row r="15" spans="1:8" x14ac:dyDescent="0.25">
      <c r="A15" s="1" t="s">
        <v>270</v>
      </c>
      <c r="B15" s="137">
        <v>110214</v>
      </c>
      <c r="C15" s="129" t="s">
        <v>189</v>
      </c>
      <c r="D15" s="128">
        <f>B15/B16</f>
        <v>0.71797377318298183</v>
      </c>
      <c r="E15" s="137">
        <f t="shared" si="0"/>
        <v>482</v>
      </c>
      <c r="F15" s="136">
        <f t="shared" si="1"/>
        <v>4.3925199577151608E-3</v>
      </c>
      <c r="H15" s="137">
        <v>109732</v>
      </c>
    </row>
    <row r="16" spans="1:8" x14ac:dyDescent="0.25">
      <c r="A16" s="1" t="s">
        <v>269</v>
      </c>
      <c r="B16" s="137">
        <v>153507</v>
      </c>
      <c r="C16" s="129" t="s">
        <v>189</v>
      </c>
      <c r="D16" s="128">
        <f>B16/B17</f>
        <v>0.62903424084971071</v>
      </c>
      <c r="E16" s="137">
        <f t="shared" si="0"/>
        <v>695</v>
      </c>
      <c r="F16" s="136">
        <f t="shared" si="1"/>
        <v>4.5480721409313406E-3</v>
      </c>
      <c r="H16" s="137">
        <v>152812</v>
      </c>
    </row>
    <row r="17" spans="1:9" ht="15.75" thickBot="1" x14ac:dyDescent="0.3">
      <c r="A17" s="49" t="s">
        <v>32</v>
      </c>
      <c r="B17" s="134">
        <v>244036</v>
      </c>
      <c r="C17" s="135" t="s">
        <v>189</v>
      </c>
      <c r="D17" s="135" t="s">
        <v>189</v>
      </c>
      <c r="E17" s="134">
        <f t="shared" si="0"/>
        <v>-930</v>
      </c>
      <c r="F17" s="133">
        <f t="shared" si="1"/>
        <v>-3.7964452209694405E-3</v>
      </c>
      <c r="H17" s="134">
        <v>244966</v>
      </c>
    </row>
    <row r="18" spans="1:9" ht="15" customHeight="1" x14ac:dyDescent="0.25">
      <c r="A18" s="140"/>
      <c r="B18" s="286" t="s">
        <v>55</v>
      </c>
      <c r="C18" s="286" t="s">
        <v>277</v>
      </c>
      <c r="D18" s="286" t="s">
        <v>276</v>
      </c>
      <c r="E18" s="287" t="s">
        <v>275</v>
      </c>
      <c r="F18" s="287"/>
      <c r="H18" s="286" t="s">
        <v>55</v>
      </c>
    </row>
    <row r="19" spans="1:9" x14ac:dyDescent="0.25">
      <c r="A19" s="139" t="s">
        <v>278</v>
      </c>
      <c r="B19" s="284"/>
      <c r="C19" s="284"/>
      <c r="D19" s="284"/>
      <c r="E19" s="138" t="s">
        <v>55</v>
      </c>
      <c r="F19" s="138" t="s">
        <v>56</v>
      </c>
      <c r="H19" s="284"/>
      <c r="I19" s="73"/>
    </row>
    <row r="20" spans="1:9" x14ac:dyDescent="0.25">
      <c r="A20" s="29" t="s">
        <v>107</v>
      </c>
      <c r="B20" s="192">
        <v>295745</v>
      </c>
      <c r="C20" s="193">
        <f>B20/$B$26</f>
        <v>0.14371936951931558</v>
      </c>
      <c r="D20" s="193">
        <f t="shared" ref="D20:D26" si="2">B20/$B$27</f>
        <v>0.10053181635084582</v>
      </c>
      <c r="E20" s="137">
        <f t="shared" ref="E20:E27" si="3">B20-H20</f>
        <v>4615</v>
      </c>
      <c r="F20" s="128">
        <f t="shared" ref="F20:F27" si="4">E20/H20</f>
        <v>1.5852024868615394E-2</v>
      </c>
      <c r="H20" s="192">
        <v>291130</v>
      </c>
      <c r="I20" s="73"/>
    </row>
    <row r="21" spans="1:9" x14ac:dyDescent="0.25">
      <c r="A21" s="1" t="s">
        <v>274</v>
      </c>
      <c r="B21" s="137">
        <v>1189595</v>
      </c>
      <c r="C21" s="128">
        <f>B21/$B$26</f>
        <v>0.57809208400253664</v>
      </c>
      <c r="D21" s="128">
        <f t="shared" si="2"/>
        <v>0.40437588487340254</v>
      </c>
      <c r="E21" s="137">
        <f t="shared" si="3"/>
        <v>19575</v>
      </c>
      <c r="F21" s="128">
        <f t="shared" si="4"/>
        <v>1.6730483239602741E-2</v>
      </c>
      <c r="H21" s="137">
        <v>1170020</v>
      </c>
      <c r="I21" s="73"/>
    </row>
    <row r="22" spans="1:9" x14ac:dyDescent="0.25">
      <c r="A22" s="1" t="s">
        <v>273</v>
      </c>
      <c r="B22" s="137">
        <v>104545</v>
      </c>
      <c r="C22" s="128">
        <f>B22/$B$26</f>
        <v>5.0804380416902557E-2</v>
      </c>
      <c r="D22" s="128">
        <f t="shared" si="2"/>
        <v>3.5537705592314922E-2</v>
      </c>
      <c r="E22" s="137">
        <f t="shared" si="3"/>
        <v>-2265</v>
      </c>
      <c r="F22" s="128">
        <f t="shared" si="4"/>
        <v>-2.1205879599288456E-2</v>
      </c>
      <c r="H22" s="137">
        <v>106810</v>
      </c>
      <c r="I22" s="73"/>
    </row>
    <row r="23" spans="1:9" x14ac:dyDescent="0.25">
      <c r="A23" s="1" t="s">
        <v>272</v>
      </c>
      <c r="B23" s="137">
        <v>342785</v>
      </c>
      <c r="C23" s="128">
        <f>B23/$B$26</f>
        <v>0.16657878943237786</v>
      </c>
      <c r="D23" s="128">
        <f t="shared" si="2"/>
        <v>0.11652199924876054</v>
      </c>
      <c r="E23" s="137">
        <f t="shared" si="3"/>
        <v>5255</v>
      </c>
      <c r="F23" s="128">
        <f t="shared" si="4"/>
        <v>1.5568986460462774E-2</v>
      </c>
      <c r="H23" s="137">
        <v>337530</v>
      </c>
    </row>
    <row r="24" spans="1:9" x14ac:dyDescent="0.25">
      <c r="A24" s="49" t="s">
        <v>271</v>
      </c>
      <c r="B24" s="134">
        <v>124055</v>
      </c>
      <c r="C24" s="133">
        <f>B24/$B$26</f>
        <v>6.0285402578974093E-2</v>
      </c>
      <c r="D24" s="133">
        <f t="shared" si="2"/>
        <v>4.2169688337602255E-2</v>
      </c>
      <c r="E24" s="134">
        <f t="shared" si="3"/>
        <v>-935</v>
      </c>
      <c r="F24" s="133">
        <f t="shared" si="4"/>
        <v>-7.4805984478758299E-3</v>
      </c>
      <c r="H24" s="134">
        <v>124990</v>
      </c>
    </row>
    <row r="25" spans="1:9" x14ac:dyDescent="0.25">
      <c r="A25" s="1" t="s">
        <v>270</v>
      </c>
      <c r="B25" s="137">
        <v>1590135</v>
      </c>
      <c r="C25" s="129" t="s">
        <v>189</v>
      </c>
      <c r="D25" s="128">
        <f t="shared" si="2"/>
        <v>0.54053038865594427</v>
      </c>
      <c r="E25" s="137">
        <f t="shared" si="3"/>
        <v>25045</v>
      </c>
      <c r="F25" s="136">
        <f t="shared" si="4"/>
        <v>1.6002274629574018E-2</v>
      </c>
      <c r="H25" s="137">
        <v>1565090</v>
      </c>
    </row>
    <row r="26" spans="1:9" x14ac:dyDescent="0.25">
      <c r="A26" s="1" t="s">
        <v>269</v>
      </c>
      <c r="B26" s="137">
        <v>2057795</v>
      </c>
      <c r="C26" s="129" t="s">
        <v>189</v>
      </c>
      <c r="D26" s="128">
        <f t="shared" si="2"/>
        <v>0.69950081667547648</v>
      </c>
      <c r="E26" s="137">
        <f t="shared" si="3"/>
        <v>27315</v>
      </c>
      <c r="F26" s="136">
        <f t="shared" si="4"/>
        <v>1.3452484141680784E-2</v>
      </c>
      <c r="H26" s="137">
        <v>2030480</v>
      </c>
    </row>
    <row r="27" spans="1:9" ht="15.75" thickBot="1" x14ac:dyDescent="0.3">
      <c r="A27" s="49" t="s">
        <v>32</v>
      </c>
      <c r="B27" s="134">
        <v>2941805</v>
      </c>
      <c r="C27" s="135" t="s">
        <v>189</v>
      </c>
      <c r="D27" s="135" t="s">
        <v>189</v>
      </c>
      <c r="E27" s="134">
        <f t="shared" si="3"/>
        <v>10355</v>
      </c>
      <c r="F27" s="133">
        <f t="shared" si="4"/>
        <v>3.5323815859045864E-3</v>
      </c>
      <c r="H27" s="134">
        <v>2931450</v>
      </c>
    </row>
    <row r="28" spans="1:9" ht="15" customHeight="1" x14ac:dyDescent="0.25">
      <c r="A28" s="140"/>
      <c r="B28" s="286" t="s">
        <v>55</v>
      </c>
      <c r="C28" s="286" t="s">
        <v>277</v>
      </c>
      <c r="D28" s="286" t="s">
        <v>276</v>
      </c>
      <c r="E28" s="287" t="s">
        <v>275</v>
      </c>
      <c r="F28" s="287"/>
      <c r="H28" s="286" t="s">
        <v>55</v>
      </c>
    </row>
    <row r="29" spans="1:9" x14ac:dyDescent="0.25">
      <c r="A29" s="139" t="s">
        <v>286</v>
      </c>
      <c r="B29" s="284"/>
      <c r="C29" s="284"/>
      <c r="D29" s="284"/>
      <c r="E29" s="138" t="s">
        <v>55</v>
      </c>
      <c r="F29" s="138" t="s">
        <v>56</v>
      </c>
      <c r="H29" s="284"/>
    </row>
    <row r="30" spans="1:9" x14ac:dyDescent="0.25">
      <c r="A30" s="29" t="s">
        <v>107</v>
      </c>
      <c r="B30" s="192">
        <v>48810</v>
      </c>
      <c r="C30" s="193">
        <f>B30/$B$36</f>
        <v>0.14091867078557613</v>
      </c>
      <c r="D30" s="193">
        <f t="shared" ref="D30:D36" si="5">B30/$B$37</f>
        <v>8.7546073340687133E-2</v>
      </c>
      <c r="E30" s="137">
        <f t="shared" ref="E30:E37" si="6">B30-H30</f>
        <v>230</v>
      </c>
      <c r="F30" s="128">
        <f t="shared" ref="F30:F37" si="7">E30/H30</f>
        <v>4.7344586249485386E-3</v>
      </c>
      <c r="H30" s="192">
        <v>48580</v>
      </c>
    </row>
    <row r="31" spans="1:9" x14ac:dyDescent="0.25">
      <c r="A31" s="1" t="s">
        <v>274</v>
      </c>
      <c r="B31" s="137">
        <v>173065</v>
      </c>
      <c r="C31" s="128">
        <f>B31/$B$36</f>
        <v>0.49965354967231573</v>
      </c>
      <c r="D31" s="128">
        <f t="shared" si="5"/>
        <v>0.31041100558709317</v>
      </c>
      <c r="E31" s="137">
        <f t="shared" si="6"/>
        <v>1545</v>
      </c>
      <c r="F31" s="128">
        <f t="shared" si="7"/>
        <v>9.0076958955223885E-3</v>
      </c>
      <c r="H31" s="137">
        <v>171520</v>
      </c>
    </row>
    <row r="32" spans="1:9" x14ac:dyDescent="0.25">
      <c r="A32" s="1" t="s">
        <v>273</v>
      </c>
      <c r="B32" s="137">
        <v>33750</v>
      </c>
      <c r="C32" s="128">
        <f>B32/$B$36</f>
        <v>9.7439154661200456E-2</v>
      </c>
      <c r="D32" s="128">
        <f t="shared" si="5"/>
        <v>6.0534316231267996E-2</v>
      </c>
      <c r="E32" s="137">
        <f t="shared" si="6"/>
        <v>80</v>
      </c>
      <c r="F32" s="128">
        <f t="shared" si="7"/>
        <v>2.3760023760023758E-3</v>
      </c>
      <c r="H32" s="137">
        <v>33670</v>
      </c>
    </row>
    <row r="33" spans="1:8" x14ac:dyDescent="0.25">
      <c r="A33" s="1" t="s">
        <v>272</v>
      </c>
      <c r="B33" s="137">
        <v>61005</v>
      </c>
      <c r="C33" s="128">
        <f>B33/$B$36</f>
        <v>0.17612668533648987</v>
      </c>
      <c r="D33" s="128">
        <f t="shared" si="5"/>
        <v>0.1094191396055853</v>
      </c>
      <c r="E33" s="137">
        <f t="shared" si="6"/>
        <v>270</v>
      </c>
      <c r="F33" s="128">
        <f t="shared" si="7"/>
        <v>4.4455421091627563E-3</v>
      </c>
      <c r="H33" s="137">
        <v>60735</v>
      </c>
    </row>
    <row r="34" spans="1:8" x14ac:dyDescent="0.25">
      <c r="A34" s="49" t="s">
        <v>271</v>
      </c>
      <c r="B34" s="134">
        <v>29380</v>
      </c>
      <c r="C34" s="133">
        <f>B34/$B$36</f>
        <v>8.4822588561365014E-2</v>
      </c>
      <c r="D34" s="133">
        <f t="shared" si="5"/>
        <v>5.2696243285174922E-2</v>
      </c>
      <c r="E34" s="134">
        <f t="shared" si="6"/>
        <v>210</v>
      </c>
      <c r="F34" s="133">
        <f t="shared" si="7"/>
        <v>7.1991772368872132E-3</v>
      </c>
      <c r="H34" s="134">
        <v>29170</v>
      </c>
    </row>
    <row r="35" spans="1:8" x14ac:dyDescent="0.25">
      <c r="A35" s="1" t="s">
        <v>270</v>
      </c>
      <c r="B35" s="137">
        <v>236050</v>
      </c>
      <c r="C35" s="129" t="s">
        <v>189</v>
      </c>
      <c r="D35" s="128">
        <f t="shared" si="5"/>
        <v>0.42338149174491285</v>
      </c>
      <c r="E35" s="137">
        <f t="shared" si="6"/>
        <v>1845</v>
      </c>
      <c r="F35" s="136">
        <f t="shared" si="7"/>
        <v>7.8777139685318413E-3</v>
      </c>
      <c r="H35" s="137">
        <v>234205</v>
      </c>
    </row>
    <row r="36" spans="1:8" x14ac:dyDescent="0.25">
      <c r="A36" s="1" t="s">
        <v>269</v>
      </c>
      <c r="B36" s="137">
        <v>346370</v>
      </c>
      <c r="C36" s="129" t="s">
        <v>189</v>
      </c>
      <c r="D36" s="128">
        <f t="shared" si="5"/>
        <v>0.6212524774229421</v>
      </c>
      <c r="E36" s="137">
        <f t="shared" si="6"/>
        <v>2695</v>
      </c>
      <c r="F36" s="136">
        <f t="shared" si="7"/>
        <v>7.8417109187459075E-3</v>
      </c>
      <c r="H36" s="137">
        <v>343675</v>
      </c>
    </row>
    <row r="37" spans="1:8" x14ac:dyDescent="0.25">
      <c r="A37" s="49" t="s">
        <v>32</v>
      </c>
      <c r="B37" s="134">
        <v>557535</v>
      </c>
      <c r="C37" s="135" t="s">
        <v>189</v>
      </c>
      <c r="D37" s="135" t="s">
        <v>189</v>
      </c>
      <c r="E37" s="134">
        <f t="shared" si="6"/>
        <v>2265</v>
      </c>
      <c r="F37" s="133">
        <f t="shared" si="7"/>
        <v>4.0790966556810198E-3</v>
      </c>
      <c r="H37" s="134">
        <v>555270</v>
      </c>
    </row>
    <row r="38" spans="1:8" x14ac:dyDescent="0.25">
      <c r="A38" s="159" t="s">
        <v>288</v>
      </c>
    </row>
    <row r="39" spans="1:8" ht="15.75" x14ac:dyDescent="0.3">
      <c r="B39" s="236"/>
    </row>
    <row r="41" spans="1:8" x14ac:dyDescent="0.25">
      <c r="B41" s="153">
        <f>B30+B20</f>
        <v>344555</v>
      </c>
    </row>
  </sheetData>
  <mergeCells count="14">
    <mergeCell ref="H18:H19"/>
    <mergeCell ref="H28:H29"/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workbookViewId="0">
      <selection activeCell="C6" sqref="C6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22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4t trimestre 2022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6" x14ac:dyDescent="0.25">
      <c r="A29" s="44" t="s">
        <v>34</v>
      </c>
    </row>
    <row r="30" spans="1:6" x14ac:dyDescent="0.25">
      <c r="A30" s="44"/>
    </row>
    <row r="31" spans="1:6" ht="30" x14ac:dyDescent="0.25">
      <c r="B31" s="144" t="s">
        <v>33</v>
      </c>
      <c r="C31" s="147" t="s">
        <v>203</v>
      </c>
      <c r="D31" s="147" t="s">
        <v>211</v>
      </c>
      <c r="E31" s="147" t="s">
        <v>204</v>
      </c>
      <c r="F31" s="147" t="s">
        <v>205</v>
      </c>
    </row>
    <row r="32" spans="1:6" x14ac:dyDescent="0.25">
      <c r="A32" s="145" t="s">
        <v>29</v>
      </c>
      <c r="B32" s="148">
        <v>20913</v>
      </c>
      <c r="C32" s="47">
        <v>-7.6397456581569706E-3</v>
      </c>
      <c r="D32" s="47">
        <v>1.6625346361382527E-2</v>
      </c>
      <c r="E32" s="47">
        <v>-6.5633098025198816E-2</v>
      </c>
      <c r="F32" s="47">
        <v>-9.0501870053057321E-2</v>
      </c>
    </row>
    <row r="33" spans="1:6" x14ac:dyDescent="0.25">
      <c r="A33" s="145" t="s">
        <v>30</v>
      </c>
      <c r="B33" s="149">
        <v>110214</v>
      </c>
      <c r="C33" s="47">
        <v>1.5539380060521795E-3</v>
      </c>
      <c r="D33" s="47">
        <v>2.3608737647670703E-2</v>
      </c>
      <c r="E33" s="47">
        <v>-6.9067750082354232E-2</v>
      </c>
      <c r="F33" s="47">
        <v>-8.1059898612593384E-2</v>
      </c>
    </row>
    <row r="34" spans="1:6" x14ac:dyDescent="0.25">
      <c r="A34" s="145" t="s">
        <v>31</v>
      </c>
      <c r="B34" s="149">
        <v>153507</v>
      </c>
      <c r="C34" s="47">
        <v>4.1709299218602348E-4</v>
      </c>
      <c r="D34" s="47">
        <v>2.363249601568387E-2</v>
      </c>
      <c r="E34" s="47">
        <v>-6.3918921391068917E-2</v>
      </c>
      <c r="F34" s="47">
        <v>-0.13208645947000322</v>
      </c>
    </row>
    <row r="35" spans="1:6" x14ac:dyDescent="0.25">
      <c r="A35" s="145" t="s">
        <v>32</v>
      </c>
      <c r="B35" s="149">
        <v>244036</v>
      </c>
      <c r="C35" s="47">
        <v>2.8684381395425295E-3</v>
      </c>
      <c r="D35" s="47">
        <v>2.7303725531467059E-2</v>
      </c>
      <c r="E35" s="47">
        <v>-5.4234003798007982E-2</v>
      </c>
      <c r="F35" s="47">
        <v>-9.7947023294669061E-2</v>
      </c>
    </row>
    <row r="37" spans="1:6" x14ac:dyDescent="0.25">
      <c r="C37" s="150"/>
    </row>
    <row r="38" spans="1:6" x14ac:dyDescent="0.25">
      <c r="C38" s="150"/>
    </row>
    <row r="39" spans="1:6" x14ac:dyDescent="0.25">
      <c r="C39" s="150"/>
    </row>
    <row r="40" spans="1:6" x14ac:dyDescent="0.25">
      <c r="C40" s="150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0"/>
  <sheetViews>
    <sheetView topLeftCell="A10" workbookViewId="0">
      <selection activeCell="D3" sqref="D3"/>
    </sheetView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20" t="s">
        <v>262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4t trimestre 2022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44" t="s">
        <v>33</v>
      </c>
      <c r="C31" s="147" t="s">
        <v>39</v>
      </c>
    </row>
    <row r="32" spans="1:5" x14ac:dyDescent="0.25">
      <c r="A32" s="151">
        <v>2016</v>
      </c>
      <c r="B32" s="149">
        <v>21840</v>
      </c>
      <c r="C32" s="47">
        <f>(B32-B40)/B40</f>
        <v>3.0480324620175522E-2</v>
      </c>
      <c r="E32" s="73"/>
    </row>
    <row r="33" spans="1:5" x14ac:dyDescent="0.25">
      <c r="A33" s="151">
        <v>2017</v>
      </c>
      <c r="B33" s="149">
        <v>22022</v>
      </c>
      <c r="C33" s="47">
        <f t="shared" ref="C33:C35" si="0">(B33-B32)/B32</f>
        <v>8.3333333333333332E-3</v>
      </c>
      <c r="E33" s="194"/>
    </row>
    <row r="34" spans="1:5" x14ac:dyDescent="0.25">
      <c r="A34" s="151">
        <v>2018</v>
      </c>
      <c r="B34" s="149">
        <v>22146</v>
      </c>
      <c r="C34" s="47">
        <f t="shared" si="0"/>
        <v>5.6307329034601759E-3</v>
      </c>
    </row>
    <row r="35" spans="1:5" x14ac:dyDescent="0.25">
      <c r="A35" s="151">
        <v>2019</v>
      </c>
      <c r="B35" s="149">
        <v>22382</v>
      </c>
      <c r="C35" s="47">
        <f t="shared" si="0"/>
        <v>1.065655197326831E-2</v>
      </c>
      <c r="D35" s="73"/>
    </row>
    <row r="36" spans="1:5" x14ac:dyDescent="0.25">
      <c r="A36" s="151">
        <v>2020</v>
      </c>
      <c r="B36" s="149">
        <v>20571</v>
      </c>
      <c r="C36" s="47">
        <f>(B36-B35)/B35</f>
        <v>-8.0913233848628363E-2</v>
      </c>
      <c r="D36" s="73"/>
    </row>
    <row r="37" spans="1:5" x14ac:dyDescent="0.25">
      <c r="A37" s="151">
        <v>2021</v>
      </c>
      <c r="B37" s="148">
        <v>21074</v>
      </c>
      <c r="C37" s="47">
        <f>(B37-B36)/B36</f>
        <v>2.4451898303436876E-2</v>
      </c>
      <c r="D37" s="73"/>
    </row>
    <row r="38" spans="1:5" x14ac:dyDescent="0.25">
      <c r="A38" s="151">
        <v>2022</v>
      </c>
      <c r="B38" s="148">
        <v>20913</v>
      </c>
      <c r="C38" s="47">
        <f>(B38-B37)/B37</f>
        <v>-7.6397456581569706E-3</v>
      </c>
      <c r="D38" s="271"/>
      <c r="E38" s="73"/>
    </row>
    <row r="39" spans="1:5" x14ac:dyDescent="0.25">
      <c r="D39" s="73"/>
    </row>
    <row r="40" spans="1:5" ht="15.75" x14ac:dyDescent="0.3">
      <c r="A40" s="152">
        <v>2015</v>
      </c>
      <c r="B40" s="238">
        <v>21194</v>
      </c>
    </row>
  </sheetData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topLeftCell="A7" workbookViewId="0">
      <selection activeCell="C6" sqref="C6"/>
    </sheetView>
  </sheetViews>
  <sheetFormatPr baseColWidth="10" defaultColWidth="12.140625" defaultRowHeight="21.75" customHeight="1" x14ac:dyDescent="0.25"/>
  <cols>
    <col min="1" max="1" width="46.5703125" style="1" customWidth="1"/>
    <col min="2" max="2" width="10" style="1" customWidth="1"/>
    <col min="3" max="3" width="10.140625" style="1" customWidth="1"/>
    <col min="4" max="7" width="12.140625" style="1"/>
    <col min="8" max="8" width="12" style="1" customWidth="1"/>
    <col min="9" max="16384" width="12.140625" style="1"/>
  </cols>
  <sheetData>
    <row r="1" spans="1:9" ht="21.75" customHeight="1" x14ac:dyDescent="0.25">
      <c r="A1" s="2" t="s">
        <v>28</v>
      </c>
      <c r="B1" s="220" t="s">
        <v>262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4t trimestre 2022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7" spans="1:9" ht="21.75" customHeight="1" x14ac:dyDescent="0.25">
      <c r="A7" s="29"/>
    </row>
    <row r="8" spans="1:9" ht="21.75" customHeight="1" x14ac:dyDescent="0.25">
      <c r="A8" s="7"/>
      <c r="B8" s="142"/>
      <c r="C8" s="142"/>
      <c r="D8" s="288" t="s">
        <v>130</v>
      </c>
      <c r="E8" s="288"/>
      <c r="F8" s="288"/>
      <c r="G8" s="288"/>
    </row>
    <row r="9" spans="1:9" ht="21.75" customHeight="1" x14ac:dyDescent="0.25">
      <c r="A9" s="9"/>
      <c r="B9" s="10">
        <v>2022</v>
      </c>
      <c r="C9" s="10" t="s">
        <v>131</v>
      </c>
      <c r="D9" s="10" t="s">
        <v>207</v>
      </c>
      <c r="E9" s="10" t="s">
        <v>208</v>
      </c>
      <c r="F9" s="10" t="s">
        <v>209</v>
      </c>
      <c r="G9" s="10" t="s">
        <v>210</v>
      </c>
      <c r="I9" s="37"/>
    </row>
    <row r="10" spans="1:9" ht="21.75" customHeight="1" x14ac:dyDescent="0.25">
      <c r="A10" s="11" t="s">
        <v>132</v>
      </c>
      <c r="B10" s="12">
        <v>20913</v>
      </c>
      <c r="C10" s="13"/>
      <c r="D10" s="13">
        <v>-7.6397456581569706E-3</v>
      </c>
      <c r="E10" s="13">
        <v>1.6625346361382527E-2</v>
      </c>
      <c r="F10" s="13">
        <v>-6.5633098025198816E-2</v>
      </c>
      <c r="G10" s="13">
        <v>-9.0501870053057321E-2</v>
      </c>
    </row>
    <row r="11" spans="1:9" ht="33" customHeight="1" x14ac:dyDescent="0.25">
      <c r="A11" s="14" t="s">
        <v>315</v>
      </c>
      <c r="B11" s="15">
        <v>2933</v>
      </c>
      <c r="C11" s="16">
        <v>0.14024769282264621</v>
      </c>
      <c r="D11" s="16">
        <v>-4.2442050277505715E-2</v>
      </c>
      <c r="E11" s="16">
        <v>-2.2659113628790403E-2</v>
      </c>
      <c r="F11" s="16">
        <v>-7.9120879120879117E-2</v>
      </c>
      <c r="G11" s="16">
        <v>-0.11201937632455343</v>
      </c>
    </row>
    <row r="12" spans="1:9" ht="21.75" customHeight="1" x14ac:dyDescent="0.25">
      <c r="A12" s="14" t="s">
        <v>316</v>
      </c>
      <c r="B12" s="15">
        <v>2029</v>
      </c>
      <c r="C12" s="16">
        <v>9.7020991727633524E-2</v>
      </c>
      <c r="D12" s="16">
        <v>-1.6003879728419011E-2</v>
      </c>
      <c r="E12" s="16">
        <v>6.7332982640715411E-2</v>
      </c>
      <c r="F12" s="16">
        <v>-5.4079254079254083E-2</v>
      </c>
      <c r="G12" s="16">
        <v>7.0712401055408977E-2</v>
      </c>
    </row>
    <row r="13" spans="1:9" ht="30" customHeight="1" x14ac:dyDescent="0.25">
      <c r="A13" s="14" t="s">
        <v>317</v>
      </c>
      <c r="B13" s="15">
        <v>1978</v>
      </c>
      <c r="C13" s="16">
        <v>9.4582317218954715E-2</v>
      </c>
      <c r="D13" s="16">
        <v>-5.0530570995452253E-4</v>
      </c>
      <c r="E13" s="16">
        <v>6.6157760814249365E-3</v>
      </c>
      <c r="F13" s="16">
        <v>-0.11260655002243158</v>
      </c>
      <c r="G13" s="16">
        <v>-0.10941017559657812</v>
      </c>
    </row>
    <row r="14" spans="1:9" ht="21.75" customHeight="1" x14ac:dyDescent="0.25">
      <c r="A14" s="14" t="s">
        <v>318</v>
      </c>
      <c r="B14" s="15">
        <v>1487</v>
      </c>
      <c r="C14" s="16">
        <v>7.1104097929517524E-2</v>
      </c>
      <c r="D14" s="16">
        <v>-2.6832460732984294E-2</v>
      </c>
      <c r="E14" s="16">
        <v>-4.6854082998661313E-3</v>
      </c>
      <c r="F14" s="16">
        <v>-6.5954773869346728E-2</v>
      </c>
      <c r="G14" s="16">
        <v>-0.29792256846081211</v>
      </c>
    </row>
    <row r="15" spans="1:9" ht="23.25" customHeight="1" x14ac:dyDescent="0.25">
      <c r="A15" s="14" t="s">
        <v>319</v>
      </c>
      <c r="B15" s="15">
        <v>1048</v>
      </c>
      <c r="C15" s="16">
        <v>5.011237029598814E-2</v>
      </c>
      <c r="D15" s="16">
        <v>1.0607521697203472E-2</v>
      </c>
      <c r="E15" s="16">
        <v>4.4865403788634101E-2</v>
      </c>
      <c r="F15" s="16">
        <v>-8.1507449605609114E-2</v>
      </c>
      <c r="G15" s="16">
        <v>-0.26917712691771267</v>
      </c>
    </row>
    <row r="16" spans="1:9" ht="21.75" customHeight="1" x14ac:dyDescent="0.25">
      <c r="A16" s="14" t="s">
        <v>320</v>
      </c>
      <c r="B16" s="15">
        <v>874</v>
      </c>
      <c r="C16" s="16">
        <v>4.179218667814278E-2</v>
      </c>
      <c r="D16" s="16">
        <v>2.9446407538280331E-2</v>
      </c>
      <c r="E16" s="16">
        <v>8.034610630407911E-2</v>
      </c>
      <c r="F16" s="16">
        <v>6.3260340632603412E-2</v>
      </c>
      <c r="G16" s="16">
        <v>-0.2574341546304163</v>
      </c>
    </row>
    <row r="17" spans="1:7" ht="21.75" customHeight="1" x14ac:dyDescent="0.25">
      <c r="A17" s="14" t="s">
        <v>321</v>
      </c>
      <c r="B17" s="15">
        <v>868</v>
      </c>
      <c r="C17" s="16">
        <v>4.1505283794768803E-2</v>
      </c>
      <c r="D17" s="16">
        <v>2.1176470588235293E-2</v>
      </c>
      <c r="E17" s="16">
        <v>5.2121212121212124E-2</v>
      </c>
      <c r="F17" s="16">
        <v>-3.2329988851727984E-2</v>
      </c>
      <c r="G17" s="16">
        <v>3.2104637336504163E-2</v>
      </c>
    </row>
    <row r="18" spans="1:7" ht="21.75" customHeight="1" x14ac:dyDescent="0.25">
      <c r="A18" s="14" t="s">
        <v>322</v>
      </c>
      <c r="B18" s="15">
        <v>697</v>
      </c>
      <c r="C18" s="16">
        <v>3.3328551618610432E-2</v>
      </c>
      <c r="D18" s="16">
        <v>3.1065088757396449E-2</v>
      </c>
      <c r="E18" s="16">
        <v>7.5617283950617287E-2</v>
      </c>
      <c r="F18" s="16">
        <v>-1.1347517730496455E-2</v>
      </c>
      <c r="G18" s="16">
        <v>0.28360957642725598</v>
      </c>
    </row>
    <row r="19" spans="1:7" ht="27.75" customHeight="1" x14ac:dyDescent="0.25">
      <c r="A19" s="14" t="s">
        <v>323</v>
      </c>
      <c r="B19" s="15">
        <v>633</v>
      </c>
      <c r="C19" s="16">
        <v>3.0268254195954671E-2</v>
      </c>
      <c r="D19" s="16">
        <v>-1.8604651162790697E-2</v>
      </c>
      <c r="E19" s="16">
        <v>7.9617834394904458E-3</v>
      </c>
      <c r="F19" s="16">
        <v>-7.0484581497797363E-2</v>
      </c>
      <c r="G19" s="16">
        <v>0.23874755381604695</v>
      </c>
    </row>
    <row r="20" spans="1:7" ht="36" customHeight="1" x14ac:dyDescent="0.25">
      <c r="A20" s="17" t="s">
        <v>324</v>
      </c>
      <c r="B20" s="18">
        <v>591</v>
      </c>
      <c r="C20" s="19">
        <v>2.8259934012336823E-2</v>
      </c>
      <c r="D20" s="19">
        <v>-2.4752475247524754E-2</v>
      </c>
      <c r="E20" s="19">
        <v>-5.7416267942583733E-2</v>
      </c>
      <c r="F20" s="19">
        <v>-0.13088235294117648</v>
      </c>
      <c r="G20" s="19">
        <v>-0.1652542372881356</v>
      </c>
    </row>
    <row r="22" spans="1:7" ht="21.75" customHeight="1" x14ac:dyDescent="0.25">
      <c r="A22" s="44" t="s">
        <v>34</v>
      </c>
    </row>
    <row r="23" spans="1:7" ht="21.75" customHeight="1" x14ac:dyDescent="0.25">
      <c r="A23" s="44"/>
    </row>
  </sheetData>
  <mergeCells count="1">
    <mergeCell ref="D8:G8"/>
  </mergeCells>
  <conditionalFormatting sqref="D10:G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workbookViewId="0">
      <selection activeCell="C6" sqref="C6"/>
    </sheetView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20" t="s">
        <v>262</v>
      </c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4t trimestre 2022</v>
      </c>
    </row>
    <row r="6" spans="1:4" ht="15.75" thickBot="1" x14ac:dyDescent="0.3">
      <c r="A6" s="270" t="str">
        <f>Índex!B20</f>
        <v>Dinamisme empresarial.</v>
      </c>
      <c r="B6" s="32"/>
      <c r="C6" s="32"/>
      <c r="D6" s="32"/>
    </row>
    <row r="7" spans="1:4" x14ac:dyDescent="0.25">
      <c r="A7" s="289" t="s">
        <v>123</v>
      </c>
      <c r="B7" s="291" t="s">
        <v>55</v>
      </c>
      <c r="C7" s="293" t="s">
        <v>58</v>
      </c>
      <c r="D7" s="293"/>
    </row>
    <row r="8" spans="1:4" x14ac:dyDescent="0.25">
      <c r="A8" s="290"/>
      <c r="B8" s="292"/>
      <c r="C8" s="33" t="s">
        <v>55</v>
      </c>
      <c r="D8" s="33" t="s">
        <v>56</v>
      </c>
    </row>
    <row r="9" spans="1:4" x14ac:dyDescent="0.25">
      <c r="A9" s="34" t="s">
        <v>320</v>
      </c>
      <c r="B9" s="35">
        <v>874</v>
      </c>
      <c r="C9" s="35">
        <v>25</v>
      </c>
      <c r="D9" s="36">
        <v>2.9446407538280331E-2</v>
      </c>
    </row>
    <row r="10" spans="1:4" x14ac:dyDescent="0.25">
      <c r="A10" s="34" t="s">
        <v>322</v>
      </c>
      <c r="B10" s="38">
        <v>697</v>
      </c>
      <c r="C10" s="38">
        <v>21</v>
      </c>
      <c r="D10" s="39">
        <v>3.1065088757396449E-2</v>
      </c>
    </row>
    <row r="11" spans="1:4" x14ac:dyDescent="0.25">
      <c r="A11" s="34" t="s">
        <v>321</v>
      </c>
      <c r="B11" s="38">
        <v>868</v>
      </c>
      <c r="C11" s="38">
        <v>18</v>
      </c>
      <c r="D11" s="39">
        <v>2.1176470588235293E-2</v>
      </c>
    </row>
    <row r="12" spans="1:4" ht="13.5" customHeight="1" x14ac:dyDescent="0.25">
      <c r="A12" s="34" t="s">
        <v>325</v>
      </c>
      <c r="B12" s="38">
        <v>556</v>
      </c>
      <c r="C12" s="38">
        <v>14</v>
      </c>
      <c r="D12" s="39">
        <v>2.5830258302583026E-2</v>
      </c>
    </row>
    <row r="13" spans="1:4" x14ac:dyDescent="0.25">
      <c r="A13" s="34" t="s">
        <v>319</v>
      </c>
      <c r="B13" s="38">
        <v>1048</v>
      </c>
      <c r="C13" s="38">
        <v>11</v>
      </c>
      <c r="D13" s="39">
        <v>1.0607521697203472E-2</v>
      </c>
    </row>
    <row r="14" spans="1:4" x14ac:dyDescent="0.25">
      <c r="A14" s="34" t="s">
        <v>326</v>
      </c>
      <c r="B14" s="35">
        <v>57</v>
      </c>
      <c r="C14" s="35">
        <v>10</v>
      </c>
      <c r="D14" s="36">
        <v>0.21276595744680851</v>
      </c>
    </row>
    <row r="15" spans="1:4" x14ac:dyDescent="0.25">
      <c r="A15" s="34" t="s">
        <v>327</v>
      </c>
      <c r="B15" s="35">
        <v>451</v>
      </c>
      <c r="C15" s="35">
        <v>10</v>
      </c>
      <c r="D15" s="36">
        <v>2.2675736961451247E-2</v>
      </c>
    </row>
    <row r="16" spans="1:4" ht="30" x14ac:dyDescent="0.25">
      <c r="A16" s="34" t="s">
        <v>328</v>
      </c>
      <c r="B16" s="35">
        <v>58</v>
      </c>
      <c r="C16" s="35">
        <v>7</v>
      </c>
      <c r="D16" s="36">
        <v>0.13725490196078433</v>
      </c>
    </row>
    <row r="17" spans="1:4" x14ac:dyDescent="0.25">
      <c r="A17" s="34" t="s">
        <v>329</v>
      </c>
      <c r="B17" s="38">
        <v>309</v>
      </c>
      <c r="C17" s="38">
        <v>6</v>
      </c>
      <c r="D17" s="39">
        <v>1.9801980198019802E-2</v>
      </c>
    </row>
    <row r="18" spans="1:4" x14ac:dyDescent="0.25">
      <c r="A18" s="34" t="s">
        <v>330</v>
      </c>
      <c r="B18" s="38">
        <v>74</v>
      </c>
      <c r="C18" s="38">
        <v>5</v>
      </c>
      <c r="D18" s="39">
        <v>7.2463768115942032E-2</v>
      </c>
    </row>
    <row r="19" spans="1:4" ht="15" customHeight="1" x14ac:dyDescent="0.25">
      <c r="A19" s="294" t="s">
        <v>124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x14ac:dyDescent="0.25">
      <c r="A21" s="34" t="s">
        <v>315</v>
      </c>
      <c r="B21" s="38">
        <v>2933</v>
      </c>
      <c r="C21" s="38">
        <v>-130</v>
      </c>
      <c r="D21" s="39">
        <v>-4.2442050277505715E-2</v>
      </c>
    </row>
    <row r="22" spans="1:4" x14ac:dyDescent="0.25">
      <c r="A22" s="34" t="s">
        <v>318</v>
      </c>
      <c r="B22" s="38">
        <v>1487</v>
      </c>
      <c r="C22" s="38">
        <v>-41</v>
      </c>
      <c r="D22" s="39">
        <v>-2.6832460732984294E-2</v>
      </c>
    </row>
    <row r="23" spans="1:4" x14ac:dyDescent="0.25">
      <c r="A23" s="34" t="s">
        <v>316</v>
      </c>
      <c r="B23" s="38">
        <v>2029</v>
      </c>
      <c r="C23" s="38">
        <v>-33</v>
      </c>
      <c r="D23" s="39">
        <v>-1.6003879728419011E-2</v>
      </c>
    </row>
    <row r="24" spans="1:4" x14ac:dyDescent="0.25">
      <c r="A24" s="34" t="s">
        <v>331</v>
      </c>
      <c r="B24" s="38">
        <v>503</v>
      </c>
      <c r="C24" s="38">
        <v>-20</v>
      </c>
      <c r="D24" s="39">
        <v>-3.8240917782026769E-2</v>
      </c>
    </row>
    <row r="25" spans="1:4" x14ac:dyDescent="0.25">
      <c r="A25" s="40" t="s">
        <v>324</v>
      </c>
      <c r="B25" s="35">
        <v>591</v>
      </c>
      <c r="C25" s="35">
        <v>-15</v>
      </c>
      <c r="D25" s="36">
        <v>-2.4752475247524754E-2</v>
      </c>
    </row>
    <row r="26" spans="1:4" x14ac:dyDescent="0.25">
      <c r="A26" s="34" t="s">
        <v>332</v>
      </c>
      <c r="B26" s="38">
        <v>161</v>
      </c>
      <c r="C26" s="38">
        <v>-13</v>
      </c>
      <c r="D26" s="39">
        <v>-7.4712643678160925E-2</v>
      </c>
    </row>
    <row r="27" spans="1:4" x14ac:dyDescent="0.25">
      <c r="A27" s="34" t="s">
        <v>333</v>
      </c>
      <c r="B27" s="38">
        <v>465</v>
      </c>
      <c r="C27" s="38">
        <v>-12</v>
      </c>
      <c r="D27" s="39">
        <v>-2.5157232704402517E-2</v>
      </c>
    </row>
    <row r="28" spans="1:4" x14ac:dyDescent="0.25">
      <c r="A28" s="79" t="s">
        <v>323</v>
      </c>
      <c r="B28" s="38">
        <v>633</v>
      </c>
      <c r="C28" s="38">
        <v>-12</v>
      </c>
      <c r="D28" s="39">
        <v>-1.8604651162790697E-2</v>
      </c>
    </row>
    <row r="29" spans="1:4" x14ac:dyDescent="0.25">
      <c r="A29" s="34" t="s">
        <v>334</v>
      </c>
      <c r="B29" s="38">
        <v>253</v>
      </c>
      <c r="C29" s="38">
        <v>-11</v>
      </c>
      <c r="D29" s="39">
        <v>-4.1666666666666664E-2</v>
      </c>
    </row>
    <row r="30" spans="1:4" x14ac:dyDescent="0.25">
      <c r="A30" s="41" t="s">
        <v>335</v>
      </c>
      <c r="B30" s="42">
        <v>120</v>
      </c>
      <c r="C30" s="42">
        <v>-6</v>
      </c>
      <c r="D30" s="43">
        <v>-4.7619047619047616E-2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31" t="s">
        <v>262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206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206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206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206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E88"/>
  <sheetViews>
    <sheetView topLeftCell="A7" zoomScale="85" zoomScaleNormal="85" workbookViewId="0">
      <selection activeCell="J48" sqref="J48"/>
    </sheetView>
  </sheetViews>
  <sheetFormatPr baseColWidth="10" defaultColWidth="11.42578125" defaultRowHeight="15" x14ac:dyDescent="0.25"/>
  <cols>
    <col min="1" max="1" width="22" style="1" customWidth="1"/>
    <col min="2" max="7" width="11.42578125" style="1"/>
    <col min="8" max="8" width="13.5703125" style="1" customWidth="1"/>
    <col min="9" max="16384" width="11.42578125" style="1"/>
  </cols>
  <sheetData>
    <row r="1" spans="1:9" x14ac:dyDescent="0.25">
      <c r="A1" s="2" t="s">
        <v>28</v>
      </c>
      <c r="B1" s="220" t="s">
        <v>262</v>
      </c>
      <c r="C1" s="37"/>
    </row>
    <row r="3" spans="1:9" ht="18.75" x14ac:dyDescent="0.3">
      <c r="A3" s="30" t="s">
        <v>3</v>
      </c>
    </row>
    <row r="5" spans="1:9" x14ac:dyDescent="0.25">
      <c r="A5" s="29" t="str">
        <f>[3]Índex!A18</f>
        <v>TE3</v>
      </c>
      <c r="C5" s="29" t="str">
        <f>Índex!A7</f>
        <v>4t trimestre 2022</v>
      </c>
    </row>
    <row r="6" spans="1:9" ht="15.75" thickBot="1" x14ac:dyDescent="0.3">
      <c r="A6" s="31" t="str">
        <f>[3]Índex!B18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8" t="s">
        <v>33</v>
      </c>
      <c r="C8" s="298" t="s">
        <v>75</v>
      </c>
      <c r="D8" s="298" t="s">
        <v>76</v>
      </c>
      <c r="E8" s="298"/>
      <c r="F8" s="298"/>
      <c r="G8" s="298"/>
    </row>
    <row r="9" spans="1:9" x14ac:dyDescent="0.25">
      <c r="B9" s="298" t="s">
        <v>33</v>
      </c>
      <c r="C9" s="298"/>
      <c r="D9" s="55">
        <v>2021</v>
      </c>
      <c r="E9" s="55">
        <v>2020</v>
      </c>
      <c r="F9" s="55">
        <v>2019</v>
      </c>
      <c r="G9" s="55">
        <v>2008</v>
      </c>
    </row>
    <row r="10" spans="1:9" x14ac:dyDescent="0.25">
      <c r="A10" s="56" t="s">
        <v>77</v>
      </c>
      <c r="B10" s="57">
        <v>401</v>
      </c>
      <c r="C10" s="58">
        <f>B10/$B$40</f>
        <v>1.9174676038827523E-2</v>
      </c>
      <c r="D10" s="59">
        <f>($B46-C46)/C46</f>
        <v>1.0075566750629723E-2</v>
      </c>
      <c r="E10" s="59">
        <f t="shared" ref="E10:G10" si="0">($B46-D46)/D46</f>
        <v>5.0125313283208017E-3</v>
      </c>
      <c r="F10" s="59">
        <f t="shared" si="0"/>
        <v>-8.027522935779817E-2</v>
      </c>
      <c r="G10" s="59">
        <f t="shared" si="0"/>
        <v>-1.4742014742014743E-2</v>
      </c>
    </row>
    <row r="11" spans="1:9" x14ac:dyDescent="0.25">
      <c r="A11" s="56" t="s">
        <v>78</v>
      </c>
      <c r="B11" s="57">
        <v>142</v>
      </c>
      <c r="C11" s="58">
        <f t="shared" ref="C11:C39" si="1">B11/$B$40</f>
        <v>6.7900349065174769E-3</v>
      </c>
      <c r="D11" s="59">
        <f>($B47-C47)/C47</f>
        <v>0</v>
      </c>
      <c r="E11" s="59">
        <f>($B47-D47)/D47</f>
        <v>5.9701492537313432E-2</v>
      </c>
      <c r="F11" s="59">
        <f t="shared" ref="D11:G26" si="2">($B47-E47)/E47</f>
        <v>-2.7397260273972601E-2</v>
      </c>
      <c r="G11" s="59">
        <f t="shared" si="2"/>
        <v>-4.0540540540540543E-2</v>
      </c>
    </row>
    <row r="12" spans="1:9" x14ac:dyDescent="0.25">
      <c r="A12" s="56" t="s">
        <v>79</v>
      </c>
      <c r="B12" s="57">
        <v>1733</v>
      </c>
      <c r="C12" s="58">
        <f t="shared" si="1"/>
        <v>8.2867116147850625E-2</v>
      </c>
      <c r="D12" s="59">
        <f t="shared" si="2"/>
        <v>-8.0137378362907848E-3</v>
      </c>
      <c r="E12" s="59">
        <f t="shared" si="2"/>
        <v>4.7129909365558914E-2</v>
      </c>
      <c r="F12" s="59">
        <f t="shared" si="2"/>
        <v>-2.9131652661064426E-2</v>
      </c>
      <c r="G12" s="59">
        <f t="shared" si="2"/>
        <v>-4.595060310166571E-3</v>
      </c>
    </row>
    <row r="13" spans="1:9" x14ac:dyDescent="0.25">
      <c r="A13" s="56" t="s">
        <v>80</v>
      </c>
      <c r="B13" s="57">
        <v>68</v>
      </c>
      <c r="C13" s="58">
        <f t="shared" si="1"/>
        <v>3.2515660115717496E-3</v>
      </c>
      <c r="D13" s="59">
        <f t="shared" si="2"/>
        <v>7.9365079365079361E-2</v>
      </c>
      <c r="E13" s="59">
        <f t="shared" si="2"/>
        <v>0.19298245614035087</v>
      </c>
      <c r="F13" s="59">
        <f t="shared" si="2"/>
        <v>3.0303030303030304E-2</v>
      </c>
      <c r="G13" s="59">
        <f t="shared" si="2"/>
        <v>-0.2608695652173913</v>
      </c>
    </row>
    <row r="14" spans="1:9" x14ac:dyDescent="0.25">
      <c r="A14" s="56" t="s">
        <v>81</v>
      </c>
      <c r="B14" s="57">
        <v>241</v>
      </c>
      <c r="C14" s="58">
        <f t="shared" si="1"/>
        <v>1.1523932482188113E-2</v>
      </c>
      <c r="D14" s="59">
        <f t="shared" si="2"/>
        <v>4.1666666666666666E-3</v>
      </c>
      <c r="E14" s="59">
        <f t="shared" si="2"/>
        <v>-2.032520325203252E-2</v>
      </c>
      <c r="F14" s="59">
        <f t="shared" si="2"/>
        <v>-7.3076923076923081E-2</v>
      </c>
      <c r="G14" s="59">
        <f t="shared" si="2"/>
        <v>1.6877637130801686E-2</v>
      </c>
    </row>
    <row r="15" spans="1:9" x14ac:dyDescent="0.25">
      <c r="A15" s="56" t="s">
        <v>82</v>
      </c>
      <c r="B15" s="57">
        <v>78</v>
      </c>
      <c r="C15" s="58">
        <f t="shared" si="1"/>
        <v>3.7297374838617127E-3</v>
      </c>
      <c r="D15" s="59">
        <f t="shared" si="2"/>
        <v>-7.1428571428571425E-2</v>
      </c>
      <c r="E15" s="59">
        <f t="shared" si="2"/>
        <v>-7.1428571428571425E-2</v>
      </c>
      <c r="F15" s="59">
        <f t="shared" si="2"/>
        <v>-0.15217391304347827</v>
      </c>
      <c r="G15" s="59">
        <f t="shared" si="2"/>
        <v>-9.3023255813953487E-2</v>
      </c>
    </row>
    <row r="16" spans="1:9" x14ac:dyDescent="0.25">
      <c r="A16" s="56" t="s">
        <v>83</v>
      </c>
      <c r="B16" s="57">
        <v>232</v>
      </c>
      <c r="C16" s="58">
        <f t="shared" si="1"/>
        <v>1.1093578157127146E-2</v>
      </c>
      <c r="D16" s="59">
        <f t="shared" si="2"/>
        <v>8.6956521739130436E-3</v>
      </c>
      <c r="E16" s="59">
        <f t="shared" si="2"/>
        <v>5.4545454545454543E-2</v>
      </c>
      <c r="F16" s="59">
        <f t="shared" si="2"/>
        <v>-8.5470085470085479E-3</v>
      </c>
      <c r="G16" s="59">
        <f t="shared" si="2"/>
        <v>-0.18596491228070175</v>
      </c>
    </row>
    <row r="17" spans="1:7" x14ac:dyDescent="0.25">
      <c r="A17" s="56" t="s">
        <v>84</v>
      </c>
      <c r="B17" s="57">
        <v>2373</v>
      </c>
      <c r="C17" s="58">
        <f t="shared" si="1"/>
        <v>0.11347009037440826</v>
      </c>
      <c r="D17" s="59">
        <f t="shared" si="2"/>
        <v>-1.4534883720930232E-2</v>
      </c>
      <c r="E17" s="59">
        <f t="shared" si="2"/>
        <v>1.2804097311139564E-2</v>
      </c>
      <c r="F17" s="59">
        <f t="shared" si="2"/>
        <v>-6.5011820330969264E-2</v>
      </c>
      <c r="G17" s="59">
        <f t="shared" si="2"/>
        <v>-7.9875920899573474E-2</v>
      </c>
    </row>
    <row r="18" spans="1:7" x14ac:dyDescent="0.25">
      <c r="A18" s="56" t="s">
        <v>85</v>
      </c>
      <c r="B18" s="57">
        <v>201</v>
      </c>
      <c r="C18" s="58">
        <f t="shared" si="1"/>
        <v>9.6112465930282606E-3</v>
      </c>
      <c r="D18" s="59">
        <f t="shared" si="2"/>
        <v>-1.4705882352941176E-2</v>
      </c>
      <c r="E18" s="59">
        <f t="shared" si="2"/>
        <v>-4.2857142857142858E-2</v>
      </c>
      <c r="F18" s="59">
        <f t="shared" si="2"/>
        <v>-0.11061946902654868</v>
      </c>
      <c r="G18" s="59">
        <f t="shared" si="2"/>
        <v>-0.21484375</v>
      </c>
    </row>
    <row r="19" spans="1:7" x14ac:dyDescent="0.25">
      <c r="A19" s="56" t="s">
        <v>86</v>
      </c>
      <c r="B19" s="57">
        <v>1755</v>
      </c>
      <c r="C19" s="58">
        <f t="shared" si="1"/>
        <v>8.3919093386888535E-2</v>
      </c>
      <c r="D19" s="59">
        <f t="shared" si="2"/>
        <v>1.5625E-2</v>
      </c>
      <c r="E19" s="59">
        <f t="shared" si="2"/>
        <v>3.9076376554174071E-2</v>
      </c>
      <c r="F19" s="59">
        <f t="shared" si="2"/>
        <v>-7.1919619249074571E-2</v>
      </c>
      <c r="G19" s="59">
        <f t="shared" si="2"/>
        <v>-1.7357222844344905E-2</v>
      </c>
    </row>
    <row r="20" spans="1:7" x14ac:dyDescent="0.25">
      <c r="A20" s="56" t="s">
        <v>87</v>
      </c>
      <c r="B20" s="57">
        <v>568</v>
      </c>
      <c r="C20" s="58">
        <f t="shared" si="1"/>
        <v>2.7160139626069908E-2</v>
      </c>
      <c r="D20" s="59">
        <f t="shared" si="2"/>
        <v>3.5335689045936395E-3</v>
      </c>
      <c r="E20" s="59">
        <f t="shared" si="2"/>
        <v>1.9748653500897665E-2</v>
      </c>
      <c r="F20" s="59">
        <f t="shared" si="2"/>
        <v>-2.7397260273972601E-2</v>
      </c>
      <c r="G20" s="59">
        <f t="shared" si="2"/>
        <v>-0.14842578710644677</v>
      </c>
    </row>
    <row r="21" spans="1:7" x14ac:dyDescent="0.25">
      <c r="A21" s="56" t="s">
        <v>88</v>
      </c>
      <c r="B21" s="57">
        <v>1205</v>
      </c>
      <c r="C21" s="58">
        <f t="shared" si="1"/>
        <v>5.7619662410940561E-2</v>
      </c>
      <c r="D21" s="59">
        <f t="shared" si="2"/>
        <v>-4.9545829892650699E-3</v>
      </c>
      <c r="E21" s="59">
        <f t="shared" si="2"/>
        <v>2.7280477408354646E-2</v>
      </c>
      <c r="F21" s="59">
        <f t="shared" si="2"/>
        <v>-6.1526479750778816E-2</v>
      </c>
      <c r="G21" s="59">
        <f t="shared" si="2"/>
        <v>-0.1718213058419244</v>
      </c>
    </row>
    <row r="22" spans="1:7" x14ac:dyDescent="0.25">
      <c r="A22" s="56" t="s">
        <v>89</v>
      </c>
      <c r="B22" s="57">
        <v>1227</v>
      </c>
      <c r="C22" s="58">
        <f t="shared" si="1"/>
        <v>5.8671639649978485E-2</v>
      </c>
      <c r="D22" s="59">
        <f t="shared" si="2"/>
        <v>-2.1531100478468901E-2</v>
      </c>
      <c r="E22" s="59">
        <f t="shared" si="2"/>
        <v>-9.6852300242130755E-3</v>
      </c>
      <c r="F22" s="59">
        <f t="shared" si="2"/>
        <v>-0.10307017543859649</v>
      </c>
      <c r="G22" s="59">
        <f t="shared" si="2"/>
        <v>-0.13773717498243149</v>
      </c>
    </row>
    <row r="23" spans="1:7" x14ac:dyDescent="0.25">
      <c r="A23" s="56" t="s">
        <v>90</v>
      </c>
      <c r="B23" s="57">
        <v>112</v>
      </c>
      <c r="C23" s="58">
        <f t="shared" si="1"/>
        <v>5.355520489647588E-3</v>
      </c>
      <c r="D23" s="59">
        <f t="shared" si="2"/>
        <v>-1.7543859649122806E-2</v>
      </c>
      <c r="E23" s="59">
        <f t="shared" si="2"/>
        <v>9.0090090090090089E-3</v>
      </c>
      <c r="F23" s="59">
        <f t="shared" si="2"/>
        <v>-8.1967213114754092E-2</v>
      </c>
      <c r="G23" s="59">
        <f t="shared" si="2"/>
        <v>-9.6774193548387094E-2</v>
      </c>
    </row>
    <row r="24" spans="1:7" x14ac:dyDescent="0.25">
      <c r="A24" s="56" t="s">
        <v>91</v>
      </c>
      <c r="B24" s="57">
        <v>729</v>
      </c>
      <c r="C24" s="58">
        <f t="shared" si="1"/>
        <v>3.4858700329938319E-2</v>
      </c>
      <c r="D24" s="59">
        <f t="shared" si="2"/>
        <v>3.8461538461538464E-2</v>
      </c>
      <c r="E24" s="59">
        <f t="shared" si="2"/>
        <v>1.532033426183844E-2</v>
      </c>
      <c r="F24" s="59">
        <f t="shared" si="2"/>
        <v>-8.5319949811794235E-2</v>
      </c>
      <c r="G24" s="59">
        <f t="shared" si="2"/>
        <v>-0.11421628189550426</v>
      </c>
    </row>
    <row r="25" spans="1:7" x14ac:dyDescent="0.25">
      <c r="A25" s="56" t="s">
        <v>92</v>
      </c>
      <c r="B25" s="57">
        <v>852</v>
      </c>
      <c r="C25" s="58">
        <f t="shared" si="1"/>
        <v>4.0740209439104863E-2</v>
      </c>
      <c r="D25" s="59">
        <f t="shared" si="2"/>
        <v>-2.4054982817869417E-2</v>
      </c>
      <c r="E25" s="59">
        <f t="shared" si="2"/>
        <v>1.4285714285714285E-2</v>
      </c>
      <c r="F25" s="59">
        <f t="shared" si="2"/>
        <v>-5.3333333333333337E-2</v>
      </c>
      <c r="G25" s="59">
        <f t="shared" si="2"/>
        <v>-8.6816720257234734E-2</v>
      </c>
    </row>
    <row r="26" spans="1:7" x14ac:dyDescent="0.25">
      <c r="A26" s="56" t="s">
        <v>93</v>
      </c>
      <c r="B26" s="57">
        <v>487</v>
      </c>
      <c r="C26" s="58">
        <f t="shared" si="1"/>
        <v>2.3286950700521208E-2</v>
      </c>
      <c r="D26" s="59">
        <f t="shared" si="2"/>
        <v>-3.1809145129224649E-2</v>
      </c>
      <c r="E26" s="59">
        <f t="shared" si="2"/>
        <v>-1.417004048582996E-2</v>
      </c>
      <c r="F26" s="59">
        <f t="shared" si="2"/>
        <v>-6.8833652007648183E-2</v>
      </c>
      <c r="G26" s="59">
        <f t="shared" si="2"/>
        <v>-0.18288590604026847</v>
      </c>
    </row>
    <row r="27" spans="1:7" x14ac:dyDescent="0.25">
      <c r="A27" s="56" t="s">
        <v>94</v>
      </c>
      <c r="B27" s="57">
        <v>317</v>
      </c>
      <c r="C27" s="58">
        <f t="shared" si="1"/>
        <v>1.5158035671591833E-2</v>
      </c>
      <c r="D27" s="59">
        <f t="shared" ref="D27:G40" si="3">($B63-C63)/C63</f>
        <v>3.5947712418300651E-2</v>
      </c>
      <c r="E27" s="59">
        <f t="shared" si="3"/>
        <v>7.4576271186440682E-2</v>
      </c>
      <c r="F27" s="59">
        <f t="shared" si="3"/>
        <v>1.2779552715654952E-2</v>
      </c>
      <c r="G27" s="59">
        <f t="shared" si="3"/>
        <v>0.12811387900355872</v>
      </c>
    </row>
    <row r="28" spans="1:7" x14ac:dyDescent="0.25">
      <c r="A28" s="56" t="s">
        <v>95</v>
      </c>
      <c r="B28" s="57">
        <v>783</v>
      </c>
      <c r="C28" s="58">
        <f t="shared" si="1"/>
        <v>3.7440826280304117E-2</v>
      </c>
      <c r="D28" s="59">
        <f t="shared" si="3"/>
        <v>-1.8796992481203006E-2</v>
      </c>
      <c r="E28" s="59">
        <f t="shared" si="3"/>
        <v>-1.2755102040816326E-3</v>
      </c>
      <c r="F28" s="59">
        <f t="shared" si="3"/>
        <v>-7.9905992949471205E-2</v>
      </c>
      <c r="G28" s="59">
        <f t="shared" si="3"/>
        <v>-3.3333333333333333E-2</v>
      </c>
    </row>
    <row r="29" spans="1:7" x14ac:dyDescent="0.25">
      <c r="A29" s="56" t="s">
        <v>96</v>
      </c>
      <c r="B29" s="57">
        <v>1881</v>
      </c>
      <c r="C29" s="58">
        <f t="shared" si="1"/>
        <v>8.9944053937742074E-2</v>
      </c>
      <c r="D29" s="59">
        <f t="shared" si="3"/>
        <v>-0.01</v>
      </c>
      <c r="E29" s="59">
        <f t="shared" si="3"/>
        <v>1.2924071082390954E-2</v>
      </c>
      <c r="F29" s="59">
        <f t="shared" si="3"/>
        <v>-6.2780269058295965E-2</v>
      </c>
      <c r="G29" s="59">
        <f t="shared" si="3"/>
        <v>-0.11690140845070422</v>
      </c>
    </row>
    <row r="30" spans="1:7" x14ac:dyDescent="0.25">
      <c r="A30" s="56" t="s">
        <v>97</v>
      </c>
      <c r="B30" s="57">
        <v>85</v>
      </c>
      <c r="C30" s="58">
        <f t="shared" si="1"/>
        <v>4.0644575144646866E-3</v>
      </c>
      <c r="D30" s="59">
        <f t="shared" si="3"/>
        <v>1.1904761904761904E-2</v>
      </c>
      <c r="E30" s="59">
        <f t="shared" si="3"/>
        <v>0</v>
      </c>
      <c r="F30" s="59">
        <f t="shared" si="3"/>
        <v>-0.14141414141414141</v>
      </c>
      <c r="G30" s="59">
        <f t="shared" si="3"/>
        <v>-0.27966101694915252</v>
      </c>
    </row>
    <row r="31" spans="1:7" x14ac:dyDescent="0.25">
      <c r="A31" s="56" t="s">
        <v>98</v>
      </c>
      <c r="B31" s="57">
        <v>259</v>
      </c>
      <c r="C31" s="58">
        <f t="shared" si="1"/>
        <v>1.2384641132310047E-2</v>
      </c>
      <c r="D31" s="59">
        <f t="shared" si="3"/>
        <v>-1.5209125475285171E-2</v>
      </c>
      <c r="E31" s="59">
        <f t="shared" si="3"/>
        <v>1.5686274509803921E-2</v>
      </c>
      <c r="F31" s="59">
        <f t="shared" si="3"/>
        <v>-4.779411764705882E-2</v>
      </c>
      <c r="G31" s="59">
        <f t="shared" si="3"/>
        <v>-6.83453237410072E-2</v>
      </c>
    </row>
    <row r="32" spans="1:7" x14ac:dyDescent="0.25">
      <c r="A32" s="56" t="s">
        <v>99</v>
      </c>
      <c r="B32" s="57">
        <v>1019</v>
      </c>
      <c r="C32" s="58">
        <f t="shared" si="1"/>
        <v>4.8725673026347248E-2</v>
      </c>
      <c r="D32" s="59">
        <f t="shared" si="3"/>
        <v>-2.7671755725190841E-2</v>
      </c>
      <c r="E32" s="59">
        <f t="shared" si="3"/>
        <v>-8.7548638132295721E-3</v>
      </c>
      <c r="F32" s="59">
        <f t="shared" si="3"/>
        <v>-5.2093023255813956E-2</v>
      </c>
      <c r="G32" s="59">
        <f t="shared" si="3"/>
        <v>-0.11774891774891776</v>
      </c>
    </row>
    <row r="33" spans="1:31" x14ac:dyDescent="0.25">
      <c r="A33" s="56" t="s">
        <v>100</v>
      </c>
      <c r="B33" s="57">
        <v>822</v>
      </c>
      <c r="C33" s="58">
        <f t="shared" si="1"/>
        <v>3.9305695022234972E-2</v>
      </c>
      <c r="D33" s="59">
        <f t="shared" si="3"/>
        <v>1.3563501849568433E-2</v>
      </c>
      <c r="E33" s="59">
        <f t="shared" si="3"/>
        <v>1.4814814814814815E-2</v>
      </c>
      <c r="F33" s="59">
        <f t="shared" si="3"/>
        <v>-7.847533632286996E-2</v>
      </c>
      <c r="G33" s="59">
        <f t="shared" si="3"/>
        <v>-0.11707841031149302</v>
      </c>
    </row>
    <row r="34" spans="1:31" x14ac:dyDescent="0.25">
      <c r="A34" s="56" t="s">
        <v>101</v>
      </c>
      <c r="B34" s="57">
        <v>732</v>
      </c>
      <c r="C34" s="58">
        <f t="shared" si="1"/>
        <v>3.5002151771625307E-2</v>
      </c>
      <c r="D34" s="59">
        <f t="shared" si="3"/>
        <v>-1.364256480218281E-3</v>
      </c>
      <c r="E34" s="59">
        <f t="shared" si="3"/>
        <v>-1.364256480218281E-3</v>
      </c>
      <c r="F34" s="59">
        <f t="shared" si="3"/>
        <v>-0.11057108140947752</v>
      </c>
      <c r="G34" s="59">
        <f t="shared" si="3"/>
        <v>-1.876675603217158E-2</v>
      </c>
    </row>
    <row r="35" spans="1:31" x14ac:dyDescent="0.25">
      <c r="A35" s="56" t="s">
        <v>102</v>
      </c>
      <c r="B35" s="57">
        <v>589</v>
      </c>
      <c r="C35" s="58">
        <f t="shared" si="1"/>
        <v>2.8164299717878833E-2</v>
      </c>
      <c r="D35" s="59">
        <f t="shared" si="3"/>
        <v>-2.9654036243822075E-2</v>
      </c>
      <c r="E35" s="59">
        <f t="shared" si="3"/>
        <v>-1.0084033613445379E-2</v>
      </c>
      <c r="F35" s="59">
        <f t="shared" si="3"/>
        <v>-9.5238095238095233E-2</v>
      </c>
      <c r="G35" s="59">
        <f t="shared" si="3"/>
        <v>-0.19754768392370572</v>
      </c>
    </row>
    <row r="36" spans="1:31" x14ac:dyDescent="0.25">
      <c r="A36" s="56" t="s">
        <v>103</v>
      </c>
      <c r="B36" s="57">
        <v>166</v>
      </c>
      <c r="C36" s="58">
        <f t="shared" si="1"/>
        <v>7.9376464400133882E-3</v>
      </c>
      <c r="D36" s="59">
        <f t="shared" si="3"/>
        <v>-7.7777777777777779E-2</v>
      </c>
      <c r="E36" s="59">
        <f t="shared" si="3"/>
        <v>-1.7751479289940829E-2</v>
      </c>
      <c r="F36" s="59">
        <f t="shared" si="3"/>
        <v>-8.7912087912087919E-2</v>
      </c>
      <c r="G36" s="59">
        <f t="shared" si="3"/>
        <v>-0.15736040609137056</v>
      </c>
    </row>
    <row r="37" spans="1:31" x14ac:dyDescent="0.25">
      <c r="A37" s="56" t="s">
        <v>104</v>
      </c>
      <c r="B37" s="57">
        <v>109</v>
      </c>
      <c r="C37" s="58">
        <f t="shared" si="1"/>
        <v>5.2120690479605988E-3</v>
      </c>
      <c r="D37" s="59">
        <f t="shared" si="3"/>
        <v>-6.0344827586206899E-2</v>
      </c>
      <c r="E37" s="59">
        <f t="shared" si="3"/>
        <v>1.8691588785046728E-2</v>
      </c>
      <c r="F37" s="59">
        <f t="shared" si="3"/>
        <v>-9.166666666666666E-2</v>
      </c>
      <c r="G37" s="59">
        <f t="shared" si="3"/>
        <v>0</v>
      </c>
    </row>
    <row r="38" spans="1:31" x14ac:dyDescent="0.25">
      <c r="A38" s="56" t="s">
        <v>105</v>
      </c>
      <c r="B38" s="57">
        <v>304</v>
      </c>
      <c r="C38" s="58">
        <f t="shared" si="1"/>
        <v>1.4536412757614881E-2</v>
      </c>
      <c r="D38" s="59">
        <f t="shared" si="3"/>
        <v>5.1903114186851208E-2</v>
      </c>
      <c r="E38" s="59">
        <f t="shared" si="3"/>
        <v>0.14716981132075471</v>
      </c>
      <c r="F38" s="59">
        <f t="shared" si="3"/>
        <v>3.4013605442176874E-2</v>
      </c>
      <c r="G38" s="59">
        <f t="shared" si="3"/>
        <v>-9.2537313432835819E-2</v>
      </c>
    </row>
    <row r="39" spans="1:31" x14ac:dyDescent="0.25">
      <c r="A39" s="56" t="s">
        <v>106</v>
      </c>
      <c r="B39" s="57">
        <v>1443</v>
      </c>
      <c r="C39" s="58">
        <f t="shared" si="1"/>
        <v>6.9000143451441689E-2</v>
      </c>
      <c r="D39" s="59">
        <f t="shared" si="3"/>
        <v>-2.0366598778004074E-2</v>
      </c>
      <c r="E39" s="59">
        <f t="shared" si="3"/>
        <v>1.6913319238900635E-2</v>
      </c>
      <c r="F39" s="59">
        <f t="shared" si="3"/>
        <v>-6.9632495164410058E-2</v>
      </c>
      <c r="G39" s="59">
        <f t="shared" si="3"/>
        <v>-5.8093994778067884E-2</v>
      </c>
    </row>
    <row r="40" spans="1:31" x14ac:dyDescent="0.25">
      <c r="A40" s="60" t="s">
        <v>107</v>
      </c>
      <c r="B40" s="210">
        <v>20913</v>
      </c>
      <c r="C40" s="62">
        <f>B40/$B$40</f>
        <v>1</v>
      </c>
      <c r="D40" s="59">
        <f>($B76-C76)/C76</f>
        <v>-7.6397456581569706E-3</v>
      </c>
      <c r="E40" s="59">
        <f t="shared" si="3"/>
        <v>1.6625346361382527E-2</v>
      </c>
      <c r="F40" s="59">
        <f t="shared" si="3"/>
        <v>-6.5633098025198816E-2</v>
      </c>
      <c r="G40" s="59">
        <f t="shared" si="3"/>
        <v>-9.0501870053057321E-2</v>
      </c>
    </row>
    <row r="42" spans="1:31" x14ac:dyDescent="0.25">
      <c r="A42" s="44" t="s">
        <v>34</v>
      </c>
    </row>
    <row r="44" spans="1:31" x14ac:dyDescent="0.25">
      <c r="A44" s="221"/>
      <c r="B44" s="221" t="s">
        <v>181</v>
      </c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</row>
    <row r="45" spans="1:31" x14ac:dyDescent="0.25">
      <c r="A45" s="221"/>
      <c r="B45" s="221">
        <v>2022</v>
      </c>
      <c r="C45" s="221">
        <v>2021</v>
      </c>
      <c r="D45" s="221">
        <v>2020</v>
      </c>
      <c r="E45" s="221">
        <v>2019</v>
      </c>
      <c r="F45" s="221">
        <v>2008</v>
      </c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</row>
    <row r="46" spans="1:31" x14ac:dyDescent="0.25">
      <c r="A46" s="221" t="s">
        <v>77</v>
      </c>
      <c r="B46" s="221">
        <v>401</v>
      </c>
      <c r="C46" s="221">
        <v>397</v>
      </c>
      <c r="D46" s="221">
        <v>399</v>
      </c>
      <c r="E46" s="221">
        <v>436</v>
      </c>
      <c r="F46" s="221">
        <v>407</v>
      </c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</row>
    <row r="47" spans="1:31" x14ac:dyDescent="0.25">
      <c r="A47" s="221" t="s">
        <v>78</v>
      </c>
      <c r="B47" s="221">
        <v>142</v>
      </c>
      <c r="C47" s="221">
        <v>142</v>
      </c>
      <c r="D47" s="221">
        <v>134</v>
      </c>
      <c r="E47" s="221">
        <v>146</v>
      </c>
      <c r="F47" s="221">
        <v>148</v>
      </c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1"/>
      <c r="Y47" s="221"/>
      <c r="Z47" s="221"/>
      <c r="AA47" s="221"/>
      <c r="AB47" s="221"/>
      <c r="AC47" s="221"/>
      <c r="AD47" s="221"/>
      <c r="AE47" s="221"/>
    </row>
    <row r="48" spans="1:31" x14ac:dyDescent="0.25">
      <c r="A48" s="221" t="s">
        <v>79</v>
      </c>
      <c r="B48" s="221">
        <v>1733</v>
      </c>
      <c r="C48" s="221">
        <v>1747</v>
      </c>
      <c r="D48" s="221">
        <v>1655</v>
      </c>
      <c r="E48" s="221">
        <v>1785</v>
      </c>
      <c r="F48" s="221">
        <v>1741</v>
      </c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1"/>
      <c r="AD48" s="221"/>
      <c r="AE48" s="221"/>
    </row>
    <row r="49" spans="1:31" x14ac:dyDescent="0.25">
      <c r="A49" s="221" t="s">
        <v>80</v>
      </c>
      <c r="B49" s="221">
        <v>68</v>
      </c>
      <c r="C49" s="221">
        <v>63</v>
      </c>
      <c r="D49" s="221">
        <v>57</v>
      </c>
      <c r="E49" s="221">
        <v>66</v>
      </c>
      <c r="F49" s="221">
        <v>92</v>
      </c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</row>
    <row r="50" spans="1:31" x14ac:dyDescent="0.25">
      <c r="A50" s="221" t="s">
        <v>81</v>
      </c>
      <c r="B50" s="221">
        <v>241</v>
      </c>
      <c r="C50" s="221">
        <v>240</v>
      </c>
      <c r="D50" s="221">
        <v>246</v>
      </c>
      <c r="E50" s="221">
        <v>260</v>
      </c>
      <c r="F50" s="221">
        <v>237</v>
      </c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</row>
    <row r="51" spans="1:31" x14ac:dyDescent="0.25">
      <c r="A51" s="221" t="s">
        <v>82</v>
      </c>
      <c r="B51" s="221">
        <v>78</v>
      </c>
      <c r="C51" s="221">
        <v>84</v>
      </c>
      <c r="D51" s="221">
        <v>84</v>
      </c>
      <c r="E51" s="221">
        <v>92</v>
      </c>
      <c r="F51" s="221">
        <v>86</v>
      </c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</row>
    <row r="52" spans="1:31" x14ac:dyDescent="0.25">
      <c r="A52" s="221" t="s">
        <v>83</v>
      </c>
      <c r="B52" s="221">
        <v>232</v>
      </c>
      <c r="C52" s="221">
        <v>230</v>
      </c>
      <c r="D52" s="221">
        <v>220</v>
      </c>
      <c r="E52" s="221">
        <v>234</v>
      </c>
      <c r="F52" s="221">
        <v>285</v>
      </c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</row>
    <row r="53" spans="1:31" x14ac:dyDescent="0.25">
      <c r="A53" s="221" t="s">
        <v>84</v>
      </c>
      <c r="B53" s="221">
        <v>2373</v>
      </c>
      <c r="C53" s="221">
        <v>2408</v>
      </c>
      <c r="D53" s="221">
        <v>2343</v>
      </c>
      <c r="E53" s="221">
        <v>2538</v>
      </c>
      <c r="F53" s="221">
        <v>2579</v>
      </c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</row>
    <row r="54" spans="1:31" x14ac:dyDescent="0.25">
      <c r="A54" s="221" t="s">
        <v>85</v>
      </c>
      <c r="B54" s="221">
        <v>201</v>
      </c>
      <c r="C54" s="221">
        <v>204</v>
      </c>
      <c r="D54" s="221">
        <v>210</v>
      </c>
      <c r="E54" s="221">
        <v>226</v>
      </c>
      <c r="F54" s="221">
        <v>256</v>
      </c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</row>
    <row r="55" spans="1:31" x14ac:dyDescent="0.25">
      <c r="A55" s="221" t="s">
        <v>86</v>
      </c>
      <c r="B55" s="221">
        <v>1755</v>
      </c>
      <c r="C55" s="221">
        <v>1728</v>
      </c>
      <c r="D55" s="221">
        <v>1689</v>
      </c>
      <c r="E55" s="221">
        <v>1891</v>
      </c>
      <c r="F55" s="221">
        <v>1786</v>
      </c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</row>
    <row r="56" spans="1:31" x14ac:dyDescent="0.25">
      <c r="A56" s="221" t="s">
        <v>87</v>
      </c>
      <c r="B56" s="221">
        <v>568</v>
      </c>
      <c r="C56" s="221">
        <v>566</v>
      </c>
      <c r="D56" s="221">
        <v>557</v>
      </c>
      <c r="E56" s="221">
        <v>584</v>
      </c>
      <c r="F56" s="221">
        <v>667</v>
      </c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</row>
    <row r="57" spans="1:31" x14ac:dyDescent="0.25">
      <c r="A57" s="221" t="s">
        <v>88</v>
      </c>
      <c r="B57" s="221">
        <v>1205</v>
      </c>
      <c r="C57" s="221">
        <v>1211</v>
      </c>
      <c r="D57" s="221">
        <v>1173</v>
      </c>
      <c r="E57" s="221">
        <v>1284</v>
      </c>
      <c r="F57" s="221">
        <v>1455</v>
      </c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</row>
    <row r="58" spans="1:31" x14ac:dyDescent="0.25">
      <c r="A58" s="221" t="s">
        <v>89</v>
      </c>
      <c r="B58" s="221">
        <v>1227</v>
      </c>
      <c r="C58" s="221">
        <v>1254</v>
      </c>
      <c r="D58" s="221">
        <v>1239</v>
      </c>
      <c r="E58" s="221">
        <v>1368</v>
      </c>
      <c r="F58" s="221">
        <v>1423</v>
      </c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</row>
    <row r="59" spans="1:31" x14ac:dyDescent="0.25">
      <c r="A59" s="221" t="s">
        <v>90</v>
      </c>
      <c r="B59" s="221">
        <v>112</v>
      </c>
      <c r="C59" s="221">
        <v>114</v>
      </c>
      <c r="D59" s="221">
        <v>111</v>
      </c>
      <c r="E59" s="221">
        <v>122</v>
      </c>
      <c r="F59" s="221">
        <v>124</v>
      </c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</row>
    <row r="60" spans="1:31" x14ac:dyDescent="0.25">
      <c r="A60" s="221" t="s">
        <v>91</v>
      </c>
      <c r="B60" s="221">
        <v>729</v>
      </c>
      <c r="C60" s="221">
        <v>702</v>
      </c>
      <c r="D60" s="221">
        <v>718</v>
      </c>
      <c r="E60" s="221">
        <v>797</v>
      </c>
      <c r="F60" s="221">
        <v>823</v>
      </c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</row>
    <row r="61" spans="1:31" x14ac:dyDescent="0.25">
      <c r="A61" s="221" t="s">
        <v>92</v>
      </c>
      <c r="B61" s="221">
        <v>852</v>
      </c>
      <c r="C61" s="221">
        <v>873</v>
      </c>
      <c r="D61" s="221">
        <v>840</v>
      </c>
      <c r="E61" s="221">
        <v>900</v>
      </c>
      <c r="F61" s="221">
        <v>933</v>
      </c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</row>
    <row r="62" spans="1:31" x14ac:dyDescent="0.25">
      <c r="A62" s="221" t="s">
        <v>93</v>
      </c>
      <c r="B62" s="221">
        <v>487</v>
      </c>
      <c r="C62" s="221">
        <v>503</v>
      </c>
      <c r="D62" s="221">
        <v>494</v>
      </c>
      <c r="E62" s="221">
        <v>523</v>
      </c>
      <c r="F62" s="221">
        <v>596</v>
      </c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</row>
    <row r="63" spans="1:31" x14ac:dyDescent="0.25">
      <c r="A63" s="221" t="s">
        <v>94</v>
      </c>
      <c r="B63" s="221">
        <v>317</v>
      </c>
      <c r="C63" s="221">
        <v>306</v>
      </c>
      <c r="D63" s="221">
        <v>295</v>
      </c>
      <c r="E63" s="221">
        <v>313</v>
      </c>
      <c r="F63" s="221">
        <v>281</v>
      </c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</row>
    <row r="64" spans="1:31" x14ac:dyDescent="0.25">
      <c r="A64" s="221" t="s">
        <v>95</v>
      </c>
      <c r="B64" s="221">
        <v>783</v>
      </c>
      <c r="C64" s="221">
        <v>798</v>
      </c>
      <c r="D64" s="221">
        <v>784</v>
      </c>
      <c r="E64" s="221">
        <v>851</v>
      </c>
      <c r="F64" s="221">
        <v>810</v>
      </c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221"/>
      <c r="X64" s="221"/>
      <c r="Y64" s="221"/>
      <c r="Z64" s="221"/>
      <c r="AA64" s="221"/>
      <c r="AB64" s="221"/>
      <c r="AC64" s="221"/>
      <c r="AD64" s="221"/>
      <c r="AE64" s="221"/>
    </row>
    <row r="65" spans="1:31" x14ac:dyDescent="0.25">
      <c r="A65" s="221" t="s">
        <v>96</v>
      </c>
      <c r="B65" s="221">
        <v>1881</v>
      </c>
      <c r="C65" s="221">
        <v>1900</v>
      </c>
      <c r="D65" s="221">
        <v>1857</v>
      </c>
      <c r="E65" s="221">
        <v>2007</v>
      </c>
      <c r="F65" s="221">
        <v>2130</v>
      </c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</row>
    <row r="66" spans="1:31" x14ac:dyDescent="0.25">
      <c r="A66" s="221" t="s">
        <v>97</v>
      </c>
      <c r="B66" s="221">
        <v>85</v>
      </c>
      <c r="C66" s="221">
        <v>84</v>
      </c>
      <c r="D66" s="221">
        <v>85</v>
      </c>
      <c r="E66" s="221">
        <v>99</v>
      </c>
      <c r="F66" s="221">
        <v>118</v>
      </c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221"/>
      <c r="X66" s="221"/>
      <c r="Y66" s="221"/>
      <c r="Z66" s="221"/>
      <c r="AA66" s="221"/>
      <c r="AB66" s="221"/>
      <c r="AC66" s="221"/>
      <c r="AD66" s="221"/>
      <c r="AE66" s="221"/>
    </row>
    <row r="67" spans="1:31" x14ac:dyDescent="0.25">
      <c r="A67" s="221" t="s">
        <v>98</v>
      </c>
      <c r="B67" s="221">
        <v>259</v>
      </c>
      <c r="C67" s="221">
        <v>263</v>
      </c>
      <c r="D67" s="221">
        <v>255</v>
      </c>
      <c r="E67" s="221">
        <v>272</v>
      </c>
      <c r="F67" s="221">
        <v>278</v>
      </c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21"/>
      <c r="AA67" s="221"/>
      <c r="AB67" s="221"/>
      <c r="AC67" s="221"/>
      <c r="AD67" s="221"/>
      <c r="AE67" s="221"/>
    </row>
    <row r="68" spans="1:31" x14ac:dyDescent="0.25">
      <c r="A68" s="221" t="s">
        <v>99</v>
      </c>
      <c r="B68" s="221">
        <v>1019</v>
      </c>
      <c r="C68" s="221">
        <v>1048</v>
      </c>
      <c r="D68" s="221">
        <v>1028</v>
      </c>
      <c r="E68" s="221">
        <v>1075</v>
      </c>
      <c r="F68" s="221">
        <v>1155</v>
      </c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221"/>
      <c r="X68" s="221"/>
      <c r="Y68" s="221"/>
      <c r="Z68" s="221"/>
      <c r="AA68" s="221"/>
      <c r="AB68" s="221"/>
      <c r="AC68" s="221"/>
      <c r="AD68" s="221"/>
      <c r="AE68" s="221"/>
    </row>
    <row r="69" spans="1:31" x14ac:dyDescent="0.25">
      <c r="A69" s="221" t="s">
        <v>100</v>
      </c>
      <c r="B69" s="221">
        <v>822</v>
      </c>
      <c r="C69" s="221">
        <v>811</v>
      </c>
      <c r="D69" s="221">
        <v>810</v>
      </c>
      <c r="E69" s="221">
        <v>892</v>
      </c>
      <c r="F69" s="221">
        <v>931</v>
      </c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221"/>
      <c r="X69" s="221"/>
      <c r="Y69" s="221"/>
      <c r="Z69" s="221"/>
      <c r="AA69" s="221"/>
      <c r="AB69" s="221"/>
      <c r="AC69" s="221"/>
      <c r="AD69" s="221"/>
      <c r="AE69" s="221"/>
    </row>
    <row r="70" spans="1:31" x14ac:dyDescent="0.25">
      <c r="A70" s="221" t="s">
        <v>101</v>
      </c>
      <c r="B70" s="221">
        <v>732</v>
      </c>
      <c r="C70" s="221">
        <v>733</v>
      </c>
      <c r="D70" s="221">
        <v>733</v>
      </c>
      <c r="E70" s="221">
        <v>823</v>
      </c>
      <c r="F70" s="221">
        <v>746</v>
      </c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21"/>
      <c r="Z70" s="221"/>
      <c r="AA70" s="221"/>
      <c r="AB70" s="221"/>
      <c r="AC70" s="221"/>
      <c r="AD70" s="221"/>
      <c r="AE70" s="221"/>
    </row>
    <row r="71" spans="1:31" x14ac:dyDescent="0.25">
      <c r="A71" s="221" t="s">
        <v>102</v>
      </c>
      <c r="B71" s="221">
        <v>589</v>
      </c>
      <c r="C71" s="221">
        <v>607</v>
      </c>
      <c r="D71" s="221">
        <v>595</v>
      </c>
      <c r="E71" s="221">
        <v>651</v>
      </c>
      <c r="F71" s="221">
        <v>734</v>
      </c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221"/>
      <c r="Y71" s="221"/>
      <c r="Z71" s="221"/>
      <c r="AA71" s="221"/>
      <c r="AB71" s="221"/>
      <c r="AC71" s="221"/>
      <c r="AD71" s="221"/>
      <c r="AE71" s="221"/>
    </row>
    <row r="72" spans="1:31" x14ac:dyDescent="0.25">
      <c r="A72" s="221" t="s">
        <v>103</v>
      </c>
      <c r="B72" s="221">
        <v>166</v>
      </c>
      <c r="C72" s="221">
        <v>180</v>
      </c>
      <c r="D72" s="221">
        <v>169</v>
      </c>
      <c r="E72" s="221">
        <v>182</v>
      </c>
      <c r="F72" s="221">
        <v>197</v>
      </c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221"/>
      <c r="X72" s="221"/>
      <c r="Y72" s="221"/>
      <c r="Z72" s="221"/>
      <c r="AA72" s="221"/>
      <c r="AB72" s="221"/>
      <c r="AC72" s="221"/>
      <c r="AD72" s="221"/>
      <c r="AE72" s="221"/>
    </row>
    <row r="73" spans="1:31" x14ac:dyDescent="0.25">
      <c r="A73" s="221" t="s">
        <v>104</v>
      </c>
      <c r="B73" s="221">
        <v>109</v>
      </c>
      <c r="C73" s="221">
        <v>116</v>
      </c>
      <c r="D73" s="221">
        <v>107</v>
      </c>
      <c r="E73" s="221">
        <v>120</v>
      </c>
      <c r="F73" s="221">
        <v>109</v>
      </c>
      <c r="G73" s="221"/>
      <c r="H73" s="221"/>
      <c r="I73" s="221"/>
      <c r="J73" s="221"/>
      <c r="K73" s="221"/>
      <c r="L73" s="221"/>
      <c r="M73" s="221"/>
      <c r="N73" s="221"/>
      <c r="O73" s="221"/>
      <c r="P73" s="221"/>
      <c r="Q73" s="221"/>
      <c r="R73" s="221"/>
      <c r="S73" s="221"/>
      <c r="T73" s="221"/>
      <c r="U73" s="221"/>
      <c r="V73" s="221"/>
      <c r="W73" s="221"/>
      <c r="X73" s="221"/>
      <c r="Y73" s="221"/>
      <c r="Z73" s="221"/>
      <c r="AA73" s="221"/>
      <c r="AB73" s="221"/>
      <c r="AC73" s="221"/>
      <c r="AD73" s="221"/>
      <c r="AE73" s="221"/>
    </row>
    <row r="74" spans="1:31" x14ac:dyDescent="0.25">
      <c r="A74" s="221" t="s">
        <v>105</v>
      </c>
      <c r="B74" s="221">
        <v>304</v>
      </c>
      <c r="C74" s="221">
        <v>289</v>
      </c>
      <c r="D74" s="221">
        <v>265</v>
      </c>
      <c r="E74" s="221">
        <v>294</v>
      </c>
      <c r="F74" s="221">
        <v>335</v>
      </c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21"/>
      <c r="Z74" s="221"/>
      <c r="AA74" s="221"/>
      <c r="AB74" s="221"/>
      <c r="AC74" s="221"/>
      <c r="AD74" s="221"/>
      <c r="AE74" s="221"/>
    </row>
    <row r="75" spans="1:31" x14ac:dyDescent="0.25">
      <c r="A75" s="221" t="s">
        <v>106</v>
      </c>
      <c r="B75" s="221">
        <v>1443</v>
      </c>
      <c r="C75" s="221">
        <v>1473</v>
      </c>
      <c r="D75" s="221">
        <v>1419</v>
      </c>
      <c r="E75" s="221">
        <v>1551</v>
      </c>
      <c r="F75" s="221">
        <v>1532</v>
      </c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21"/>
      <c r="S75" s="221"/>
      <c r="T75" s="221"/>
      <c r="U75" s="221"/>
      <c r="V75" s="221"/>
      <c r="W75" s="221"/>
      <c r="X75" s="221"/>
      <c r="Y75" s="221"/>
      <c r="Z75" s="221"/>
      <c r="AA75" s="221"/>
      <c r="AB75" s="221"/>
      <c r="AC75" s="221"/>
      <c r="AD75" s="221"/>
      <c r="AE75" s="221"/>
    </row>
    <row r="76" spans="1:31" x14ac:dyDescent="0.25">
      <c r="A76" s="221" t="s">
        <v>107</v>
      </c>
      <c r="B76" s="221">
        <v>20913</v>
      </c>
      <c r="C76" s="221">
        <v>21074</v>
      </c>
      <c r="D76" s="221">
        <v>20571</v>
      </c>
      <c r="E76" s="221">
        <v>22382</v>
      </c>
      <c r="F76" s="221">
        <v>22994</v>
      </c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21"/>
      <c r="AD76" s="221"/>
      <c r="AE76" s="221"/>
    </row>
    <row r="77" spans="1:31" x14ac:dyDescent="0.25">
      <c r="A77" s="221"/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1"/>
      <c r="AD77" s="221"/>
      <c r="AE77" s="221"/>
    </row>
    <row r="78" spans="1:31" s="37" customFormat="1" x14ac:dyDescent="0.25">
      <c r="A78" s="272" t="s">
        <v>215</v>
      </c>
      <c r="B78" s="273" t="s">
        <v>264</v>
      </c>
      <c r="C78" s="273" t="s">
        <v>265</v>
      </c>
      <c r="D78" s="273" t="s">
        <v>266</v>
      </c>
      <c r="E78" s="273" t="s">
        <v>267</v>
      </c>
      <c r="F78" s="273" t="s">
        <v>268</v>
      </c>
      <c r="G78" s="274" t="s">
        <v>210</v>
      </c>
      <c r="H78" s="275" t="s">
        <v>209</v>
      </c>
      <c r="I78" s="276" t="s">
        <v>208</v>
      </c>
      <c r="J78" s="276" t="s">
        <v>207</v>
      </c>
      <c r="K78" s="221" t="s">
        <v>220</v>
      </c>
      <c r="L78" s="221"/>
      <c r="M78" s="221"/>
      <c r="N78" s="221"/>
      <c r="O78" s="221"/>
      <c r="P78" s="221"/>
      <c r="Q78" s="221"/>
      <c r="R78" s="221"/>
      <c r="S78" s="221"/>
      <c r="T78" s="221"/>
      <c r="U78" s="221"/>
      <c r="V78" s="221"/>
      <c r="W78" s="221"/>
      <c r="X78" s="221"/>
      <c r="Y78" s="221"/>
      <c r="Z78" s="221"/>
      <c r="AA78" s="221"/>
      <c r="AB78" s="221"/>
      <c r="AC78" s="221"/>
      <c r="AD78" s="221"/>
      <c r="AE78" s="221"/>
    </row>
    <row r="79" spans="1:31" s="37" customFormat="1" x14ac:dyDescent="0.25">
      <c r="A79" s="222" t="s">
        <v>216</v>
      </c>
      <c r="B79" s="277">
        <f>+B53+B57+B69+B70+B68</f>
        <v>6151</v>
      </c>
      <c r="C79" s="277">
        <f t="shared" ref="C79:F79" si="4">+C53+C57+C69+C70+C68</f>
        <v>6211</v>
      </c>
      <c r="D79" s="277">
        <f t="shared" si="4"/>
        <v>6087</v>
      </c>
      <c r="E79" s="277">
        <f t="shared" si="4"/>
        <v>6612</v>
      </c>
      <c r="F79" s="277">
        <f t="shared" si="4"/>
        <v>6866</v>
      </c>
      <c r="G79" s="278">
        <f>($B79-F79)/F79</f>
        <v>-0.10413632391494319</v>
      </c>
      <c r="H79" s="278">
        <f>($B79-E79)/E79</f>
        <v>-6.9721718088324253E-2</v>
      </c>
      <c r="I79" s="278">
        <f>($B79-D79)/D79</f>
        <v>1.0514210612781337E-2</v>
      </c>
      <c r="J79" s="278">
        <f>($B79-C79)/C79</f>
        <v>-9.6602801481242961E-3</v>
      </c>
      <c r="K79" s="221" t="s">
        <v>213</v>
      </c>
      <c r="L79" s="221"/>
      <c r="M79" s="221"/>
      <c r="N79" s="221"/>
      <c r="O79" s="221"/>
      <c r="P79" s="221"/>
      <c r="Q79" s="221"/>
      <c r="R79" s="221"/>
      <c r="S79" s="221"/>
      <c r="T79" s="221"/>
      <c r="U79" s="221"/>
      <c r="V79" s="221"/>
      <c r="W79" s="221"/>
      <c r="X79" s="221"/>
      <c r="Y79" s="221"/>
      <c r="Z79" s="221"/>
      <c r="AA79" s="221"/>
      <c r="AB79" s="221"/>
      <c r="AC79" s="221"/>
      <c r="AD79" s="221"/>
      <c r="AE79" s="221"/>
    </row>
    <row r="80" spans="1:31" s="37" customFormat="1" x14ac:dyDescent="0.25">
      <c r="A80" s="222" t="s">
        <v>217</v>
      </c>
      <c r="B80" s="277">
        <f>+B47+B48+B55+B58+B65+B66+B75</f>
        <v>8266</v>
      </c>
      <c r="C80" s="277">
        <f t="shared" ref="C80:F80" si="5">+C47+C48+C55+C58+C65+C66+C75</f>
        <v>8328</v>
      </c>
      <c r="D80" s="277">
        <f t="shared" si="5"/>
        <v>8078</v>
      </c>
      <c r="E80" s="277">
        <f t="shared" si="5"/>
        <v>8847</v>
      </c>
      <c r="F80" s="277">
        <f t="shared" si="5"/>
        <v>8878</v>
      </c>
      <c r="G80" s="278">
        <f t="shared" ref="G80:G83" si="6">($B80-F80)/F80</f>
        <v>-6.8934444694751074E-2</v>
      </c>
      <c r="H80" s="278">
        <f t="shared" ref="H80:H83" si="7">($B80-E80)/E80</f>
        <v>-6.5671979201989375E-2</v>
      </c>
      <c r="I80" s="278">
        <f t="shared" ref="I80:I83" si="8">($B80-D80)/D80</f>
        <v>2.3273087397870759E-2</v>
      </c>
      <c r="J80" s="278">
        <f t="shared" ref="J80:J83" si="9">($B80-C80)/C80</f>
        <v>-7.4447646493756006E-3</v>
      </c>
      <c r="K80" s="221" t="s">
        <v>214</v>
      </c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  <c r="AC80" s="221"/>
      <c r="AD80" s="221"/>
      <c r="AE80" s="221"/>
    </row>
    <row r="81" spans="1:31" s="37" customFormat="1" x14ac:dyDescent="0.25">
      <c r="A81" s="222" t="s">
        <v>218</v>
      </c>
      <c r="B81" s="277">
        <f>+B46+B49+B51+B56+B60+B62+B67+B64</f>
        <v>3373</v>
      </c>
      <c r="C81" s="277">
        <f t="shared" ref="C81:F81" si="10">+C46+C49+C51+C56+C60+C62+C67+C64</f>
        <v>3376</v>
      </c>
      <c r="D81" s="277">
        <f t="shared" si="10"/>
        <v>3348</v>
      </c>
      <c r="E81" s="277">
        <f t="shared" si="10"/>
        <v>3621</v>
      </c>
      <c r="F81" s="277">
        <f t="shared" si="10"/>
        <v>3759</v>
      </c>
      <c r="G81" s="278">
        <f t="shared" si="6"/>
        <v>-0.10268688480978984</v>
      </c>
      <c r="H81" s="278">
        <f t="shared" si="7"/>
        <v>-6.8489367578017116E-2</v>
      </c>
      <c r="I81" s="278">
        <f t="shared" si="8"/>
        <v>7.4671445639187574E-3</v>
      </c>
      <c r="J81" s="278">
        <f t="shared" si="9"/>
        <v>-8.8862559241706157E-4</v>
      </c>
      <c r="K81" s="221" t="s">
        <v>221</v>
      </c>
      <c r="L81" s="221"/>
      <c r="M81" s="221"/>
      <c r="N81" s="221"/>
      <c r="O81" s="221"/>
      <c r="P81" s="221"/>
      <c r="Q81" s="221"/>
      <c r="R81" s="221"/>
      <c r="S81" s="221"/>
      <c r="T81" s="221"/>
      <c r="U81" s="221"/>
      <c r="V81" s="221"/>
      <c r="W81" s="221"/>
      <c r="X81" s="221"/>
      <c r="Y81" s="221"/>
      <c r="Z81" s="221"/>
      <c r="AA81" s="221"/>
      <c r="AB81" s="221"/>
      <c r="AC81" s="221"/>
      <c r="AD81" s="221"/>
      <c r="AE81" s="221"/>
    </row>
    <row r="82" spans="1:31" s="37" customFormat="1" ht="15.75" thickBot="1" x14ac:dyDescent="0.3">
      <c r="A82" s="279" t="s">
        <v>219</v>
      </c>
      <c r="B82" s="280">
        <f>+B50+B52+B54+B59+B61+B63+B71+B72+B73+B74</f>
        <v>3123</v>
      </c>
      <c r="C82" s="280">
        <f t="shared" ref="C82:F82" si="11">+C50+C52+C54+C59+C61+C63+C71+C72+C73+C74</f>
        <v>3159</v>
      </c>
      <c r="D82" s="280">
        <f t="shared" si="11"/>
        <v>3058</v>
      </c>
      <c r="E82" s="280">
        <f t="shared" si="11"/>
        <v>3302</v>
      </c>
      <c r="F82" s="280">
        <f t="shared" si="11"/>
        <v>3491</v>
      </c>
      <c r="G82" s="278">
        <f t="shared" si="6"/>
        <v>-0.10541392151246061</v>
      </c>
      <c r="H82" s="278">
        <f t="shared" si="7"/>
        <v>-5.4209569957601456E-2</v>
      </c>
      <c r="I82" s="278">
        <f t="shared" si="8"/>
        <v>2.1255722694571617E-2</v>
      </c>
      <c r="J82" s="278">
        <f t="shared" si="9"/>
        <v>-1.1396011396011397E-2</v>
      </c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221"/>
      <c r="AD82" s="221"/>
      <c r="AE82" s="221"/>
    </row>
    <row r="83" spans="1:31" s="37" customFormat="1" x14ac:dyDescent="0.25">
      <c r="A83" s="281" t="s">
        <v>132</v>
      </c>
      <c r="B83" s="282">
        <f>SUM(B79:B82)</f>
        <v>20913</v>
      </c>
      <c r="C83" s="282">
        <f>SUM(C79:C82)</f>
        <v>21074</v>
      </c>
      <c r="D83" s="282">
        <f t="shared" ref="D83:F83" si="12">SUM(D79:D82)</f>
        <v>20571</v>
      </c>
      <c r="E83" s="282">
        <f t="shared" si="12"/>
        <v>22382</v>
      </c>
      <c r="F83" s="282">
        <f t="shared" si="12"/>
        <v>22994</v>
      </c>
      <c r="G83" s="278">
        <f t="shared" si="6"/>
        <v>-9.0501870053057321E-2</v>
      </c>
      <c r="H83" s="278">
        <f t="shared" si="7"/>
        <v>-6.5633098025198816E-2</v>
      </c>
      <c r="I83" s="278">
        <f t="shared" si="8"/>
        <v>1.6625346361382527E-2</v>
      </c>
      <c r="J83" s="278">
        <f t="shared" si="9"/>
        <v>-7.6397456581569706E-3</v>
      </c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</row>
    <row r="84" spans="1:31" x14ac:dyDescent="0.25">
      <c r="A84" s="221"/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221"/>
      <c r="Z84" s="221"/>
      <c r="AA84" s="221"/>
      <c r="AB84" s="221"/>
      <c r="AC84" s="221"/>
      <c r="AD84" s="221"/>
      <c r="AE84" s="221"/>
    </row>
    <row r="85" spans="1:31" x14ac:dyDescent="0.25">
      <c r="A85" s="221"/>
      <c r="B85" s="221"/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  <c r="W85" s="221"/>
      <c r="X85" s="221"/>
      <c r="Y85" s="221"/>
      <c r="Z85" s="221"/>
      <c r="AA85" s="221"/>
      <c r="AB85" s="221"/>
      <c r="AC85" s="221"/>
      <c r="AD85" s="221"/>
      <c r="AE85" s="221"/>
    </row>
    <row r="86" spans="1:31" x14ac:dyDescent="0.25">
      <c r="A86" s="221"/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</row>
    <row r="87" spans="1:31" x14ac:dyDescent="0.25">
      <c r="A87" s="221"/>
      <c r="B87" s="221"/>
      <c r="C87" s="221"/>
      <c r="D87" s="221"/>
      <c r="E87" s="221"/>
      <c r="F87" s="221"/>
      <c r="G87" s="221"/>
      <c r="H87" s="221"/>
      <c r="I87" s="221"/>
      <c r="J87" s="221"/>
      <c r="K87" s="221"/>
      <c r="L87" s="221"/>
      <c r="M87" s="221"/>
      <c r="N87" s="221"/>
      <c r="O87" s="221"/>
      <c r="P87" s="221"/>
      <c r="Q87" s="221"/>
      <c r="R87" s="221"/>
      <c r="S87" s="221"/>
      <c r="T87" s="221"/>
      <c r="U87" s="221"/>
      <c r="V87" s="221"/>
      <c r="W87" s="221"/>
      <c r="X87" s="221"/>
      <c r="Y87" s="221"/>
      <c r="Z87" s="221"/>
      <c r="AA87" s="221"/>
      <c r="AB87" s="221"/>
      <c r="AC87" s="221"/>
      <c r="AD87" s="221"/>
      <c r="AE87" s="221"/>
    </row>
    <row r="88" spans="1:31" x14ac:dyDescent="0.25">
      <c r="A88" s="221"/>
      <c r="B88" s="221"/>
      <c r="C88" s="221"/>
      <c r="D88" s="221"/>
      <c r="E88" s="221"/>
      <c r="F88" s="221"/>
      <c r="G88" s="221"/>
      <c r="H88" s="221"/>
      <c r="I88" s="221"/>
      <c r="J88" s="221"/>
      <c r="K88" s="221"/>
      <c r="L88" s="221"/>
      <c r="M88" s="221"/>
      <c r="N88" s="221"/>
      <c r="O88" s="221"/>
      <c r="P88" s="221"/>
      <c r="Q88" s="221"/>
      <c r="R88" s="221"/>
      <c r="S88" s="221"/>
      <c r="T88" s="221"/>
      <c r="U88" s="221"/>
      <c r="V88" s="221"/>
      <c r="W88" s="221"/>
      <c r="X88" s="221"/>
      <c r="Y88" s="221"/>
      <c r="Z88" s="221"/>
      <c r="AA88" s="221"/>
      <c r="AB88" s="221"/>
      <c r="AC88" s="221"/>
      <c r="AD88" s="221"/>
      <c r="AE88" s="221"/>
    </row>
  </sheetData>
  <mergeCells count="3">
    <mergeCell ref="B8:B9"/>
    <mergeCell ref="C8:C9"/>
    <mergeCell ref="D8:G8"/>
  </mergeCells>
  <phoneticPr fontId="19" type="noConversion"/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G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J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topLeftCell="A7" workbookViewId="0">
      <selection activeCell="H27" sqref="H27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20" t="s">
        <v>262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4t trimestre 2022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44" t="s">
        <v>36</v>
      </c>
      <c r="C31" s="147" t="s">
        <v>203</v>
      </c>
      <c r="D31" s="147" t="s">
        <v>211</v>
      </c>
      <c r="E31" s="147" t="s">
        <v>204</v>
      </c>
      <c r="F31" s="147" t="s">
        <v>205</v>
      </c>
    </row>
    <row r="32" spans="1:8" x14ac:dyDescent="0.25">
      <c r="A32" s="145" t="s">
        <v>29</v>
      </c>
      <c r="B32" s="148">
        <v>295745</v>
      </c>
      <c r="C32" s="47">
        <v>4.2806015408755137E-2</v>
      </c>
      <c r="D32" s="47">
        <v>8.6239509301599543E-2</v>
      </c>
      <c r="E32" s="47">
        <v>6.3306931476214953E-2</v>
      </c>
      <c r="F32" s="47">
        <v>0.24082216609466908</v>
      </c>
      <c r="H32" s="73"/>
    </row>
    <row r="33" spans="1:6" x14ac:dyDescent="0.25">
      <c r="A33" s="145" t="s">
        <v>30</v>
      </c>
      <c r="B33" s="148">
        <v>1590135</v>
      </c>
      <c r="C33" s="47">
        <v>3.9674263054486729E-2</v>
      </c>
      <c r="D33" s="47">
        <v>8.5905595694988873E-2</v>
      </c>
      <c r="E33" s="47">
        <v>5.3456734097631908E-2</v>
      </c>
      <c r="F33" s="47">
        <v>0.15468737859565629</v>
      </c>
    </row>
    <row r="34" spans="1:6" x14ac:dyDescent="0.25">
      <c r="A34" s="145" t="s">
        <v>31</v>
      </c>
      <c r="B34" s="149">
        <v>2057795</v>
      </c>
      <c r="C34" s="47">
        <v>3.6228818893672736E-2</v>
      </c>
      <c r="D34" s="47">
        <v>8.2002166323139697E-2</v>
      </c>
      <c r="E34" s="47">
        <v>5.1500555950716606E-2</v>
      </c>
      <c r="F34" s="47">
        <v>0.10474427024586498</v>
      </c>
    </row>
    <row r="35" spans="1:6" x14ac:dyDescent="0.25">
      <c r="A35" s="145" t="s">
        <v>32</v>
      </c>
      <c r="B35" s="149">
        <v>2941805</v>
      </c>
      <c r="C35" s="47">
        <v>3.3955493384460467E-2</v>
      </c>
      <c r="D35" s="47">
        <v>8.3011206337986684E-2</v>
      </c>
      <c r="E35" s="47">
        <v>5.4632660933558758E-2</v>
      </c>
      <c r="F35" s="47">
        <v>0.13627822198909764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2"/>
  <sheetViews>
    <sheetView workbookViewId="0">
      <selection activeCell="J12" sqref="J12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20" t="s">
        <v>262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4t trimestre 2022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7" t="s">
        <v>40</v>
      </c>
      <c r="C31" s="147" t="s">
        <v>39</v>
      </c>
    </row>
    <row r="32" spans="1:3" x14ac:dyDescent="0.25">
      <c r="A32" s="151">
        <v>2016</v>
      </c>
      <c r="B32" s="148">
        <v>237205</v>
      </c>
      <c r="C32" s="47">
        <f>(B32-B40)/B40</f>
        <v>6.5654047108822902E-2</v>
      </c>
    </row>
    <row r="33" spans="1:5" x14ac:dyDescent="0.25">
      <c r="A33" s="151">
        <v>2017</v>
      </c>
      <c r="B33" s="148">
        <v>250631</v>
      </c>
      <c r="C33" s="47">
        <f t="shared" ref="C33:C37" si="0">(B33-B32)/B32</f>
        <v>5.6600830505259166E-2</v>
      </c>
    </row>
    <row r="34" spans="1:5" x14ac:dyDescent="0.25">
      <c r="A34" s="151">
        <v>2018</v>
      </c>
      <c r="B34" s="148">
        <v>261369</v>
      </c>
      <c r="C34" s="47">
        <f t="shared" si="0"/>
        <v>4.284386209207959E-2</v>
      </c>
    </row>
    <row r="35" spans="1:5" x14ac:dyDescent="0.25">
      <c r="A35" s="151">
        <v>2019</v>
      </c>
      <c r="B35" s="148">
        <v>278137</v>
      </c>
      <c r="C35" s="47">
        <f t="shared" si="0"/>
        <v>6.4154509524848011E-2</v>
      </c>
    </row>
    <row r="36" spans="1:5" x14ac:dyDescent="0.25">
      <c r="A36" s="151">
        <v>2020</v>
      </c>
      <c r="B36" s="148">
        <v>272265</v>
      </c>
      <c r="C36" s="47">
        <f>(B36-B35)/B35</f>
        <v>-2.1111898093385633E-2</v>
      </c>
      <c r="D36" s="73"/>
      <c r="E36" s="73"/>
    </row>
    <row r="37" spans="1:5" x14ac:dyDescent="0.25">
      <c r="A37" s="151">
        <v>2021</v>
      </c>
      <c r="B37" s="148">
        <v>283605</v>
      </c>
      <c r="C37" s="47">
        <f t="shared" si="0"/>
        <v>4.165059776320864E-2</v>
      </c>
    </row>
    <row r="38" spans="1:5" x14ac:dyDescent="0.25">
      <c r="A38" s="151">
        <v>2022</v>
      </c>
      <c r="B38" s="148">
        <v>295745</v>
      </c>
      <c r="C38" s="47">
        <f>(B38-B37)/B37</f>
        <v>4.2806015408755137E-2</v>
      </c>
      <c r="D38" s="194"/>
      <c r="E38" s="73"/>
    </row>
    <row r="39" spans="1:5" x14ac:dyDescent="0.25">
      <c r="A39" s="37"/>
      <c r="B39" s="37"/>
      <c r="C39" s="37"/>
    </row>
    <row r="40" spans="1:5" ht="0.75" customHeight="1" x14ac:dyDescent="0.25">
      <c r="A40" s="211">
        <v>2015</v>
      </c>
      <c r="B40" s="194">
        <v>222591</v>
      </c>
      <c r="C40" s="37"/>
      <c r="E40" s="73"/>
    </row>
    <row r="41" spans="1:5" x14ac:dyDescent="0.25">
      <c r="A41" s="37"/>
      <c r="B41" s="37"/>
      <c r="C41" s="37"/>
    </row>
    <row r="42" spans="1:5" x14ac:dyDescent="0.25">
      <c r="A42" s="37"/>
      <c r="B42" s="37"/>
      <c r="C42" s="37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</sheetData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workbookViewId="0">
      <selection activeCell="I13" sqref="I13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20" t="s">
        <v>262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4t trimestre 2022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47" t="s">
        <v>203</v>
      </c>
      <c r="C31" s="147" t="s">
        <v>211</v>
      </c>
      <c r="D31" s="147" t="s">
        <v>204</v>
      </c>
      <c r="E31" s="147" t="s">
        <v>205</v>
      </c>
    </row>
    <row r="32" spans="1:5" x14ac:dyDescent="0.25">
      <c r="A32" s="154" t="s">
        <v>186</v>
      </c>
      <c r="B32" s="47">
        <v>6.7697844809117783E-3</v>
      </c>
      <c r="C32" s="47">
        <v>4.0933859035130464E-2</v>
      </c>
      <c r="D32" s="47">
        <v>-1.4751266311093221E-2</v>
      </c>
      <c r="E32" s="47">
        <v>-3.3021391474686621E-2</v>
      </c>
    </row>
    <row r="33" spans="1:5" x14ac:dyDescent="0.25">
      <c r="A33" s="154" t="s">
        <v>187</v>
      </c>
      <c r="B33" s="47">
        <v>5.9299723575095435E-2</v>
      </c>
      <c r="C33" s="47">
        <v>0.11053612088594494</v>
      </c>
      <c r="D33" s="47">
        <v>0.10598793342770364</v>
      </c>
      <c r="E33" s="47">
        <v>0.21038699294598945</v>
      </c>
    </row>
    <row r="34" spans="1:5" x14ac:dyDescent="0.25">
      <c r="A34" s="154" t="s">
        <v>188</v>
      </c>
      <c r="B34" s="47">
        <v>7.52102919346858E-2</v>
      </c>
      <c r="C34" s="47">
        <v>0.12474120082815734</v>
      </c>
      <c r="D34" s="47">
        <v>0.13531870428422152</v>
      </c>
      <c r="E34" s="47">
        <v>0.9416425082403399</v>
      </c>
    </row>
    <row r="35" spans="1:5" x14ac:dyDescent="0.25">
      <c r="A35" s="154" t="s">
        <v>132</v>
      </c>
      <c r="B35" s="47">
        <v>4.2806015408755137E-2</v>
      </c>
      <c r="C35" s="47">
        <v>8.6239509301599543E-2</v>
      </c>
      <c r="D35" s="47">
        <v>6.3306931476214953E-2</v>
      </c>
      <c r="E35" s="47">
        <v>0.24082216609466908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R23"/>
  <sheetViews>
    <sheetView workbookViewId="0">
      <selection activeCell="C6" sqref="C6"/>
    </sheetView>
  </sheetViews>
  <sheetFormatPr baseColWidth="10" defaultColWidth="11.42578125" defaultRowHeight="15" x14ac:dyDescent="0.25"/>
  <cols>
    <col min="1" max="1" width="56.140625" style="1" customWidth="1"/>
    <col min="2" max="2" width="11.42578125" style="1"/>
    <col min="3" max="3" width="21.5703125" style="1" bestFit="1" customWidth="1"/>
    <col min="4" max="4" width="9.7109375" style="1" customWidth="1"/>
    <col min="5" max="5" width="11.5703125" style="1" customWidth="1"/>
    <col min="6" max="17" width="11.42578125" style="1"/>
    <col min="18" max="18" width="11.42578125" style="132"/>
    <col min="19" max="16384" width="11.42578125" style="1"/>
  </cols>
  <sheetData>
    <row r="1" spans="1:9" x14ac:dyDescent="0.25">
      <c r="A1" s="2" t="s">
        <v>28</v>
      </c>
      <c r="C1" s="220" t="s">
        <v>262</v>
      </c>
    </row>
    <row r="3" spans="1:9" ht="18.75" x14ac:dyDescent="0.3">
      <c r="A3" s="30" t="s">
        <v>41</v>
      </c>
    </row>
    <row r="5" spans="1:9" x14ac:dyDescent="0.25">
      <c r="A5" s="29" t="str">
        <f>Índex!A30</f>
        <v>TRGSS1</v>
      </c>
      <c r="C5" s="29" t="str">
        <f>Índex!A7</f>
        <v>4t trimestre 2022</v>
      </c>
    </row>
    <row r="6" spans="1:9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  <c r="G6" s="32"/>
    </row>
    <row r="8" spans="1:9" x14ac:dyDescent="0.25">
      <c r="B8" s="54"/>
      <c r="C8" s="54"/>
      <c r="D8" s="299" t="s">
        <v>130</v>
      </c>
      <c r="E8" s="299"/>
      <c r="F8" s="299"/>
      <c r="G8" s="299"/>
    </row>
    <row r="9" spans="1:9" ht="15.75" x14ac:dyDescent="0.25">
      <c r="A9" s="9"/>
      <c r="B9" s="27">
        <v>2022</v>
      </c>
      <c r="C9" s="27" t="s">
        <v>131</v>
      </c>
      <c r="D9" s="27" t="s">
        <v>207</v>
      </c>
      <c r="E9" s="27" t="s">
        <v>208</v>
      </c>
      <c r="F9" s="27" t="s">
        <v>209</v>
      </c>
      <c r="G9" s="27" t="s">
        <v>210</v>
      </c>
    </row>
    <row r="10" spans="1:9" ht="20.25" customHeight="1" x14ac:dyDescent="0.25">
      <c r="A10" s="11" t="s">
        <v>132</v>
      </c>
      <c r="B10" s="12">
        <v>295745</v>
      </c>
      <c r="C10" s="13"/>
      <c r="D10" s="13">
        <v>4.2806015408755137E-2</v>
      </c>
      <c r="E10" s="13">
        <v>8.6239509301599543E-2</v>
      </c>
      <c r="F10" s="13">
        <v>6.3306931476214953E-2</v>
      </c>
      <c r="G10" s="13">
        <v>0.24082216609466908</v>
      </c>
      <c r="I10" s="73"/>
    </row>
    <row r="11" spans="1:9" ht="28.5" customHeight="1" x14ac:dyDescent="0.25">
      <c r="A11" s="14" t="s">
        <v>317</v>
      </c>
      <c r="B11" s="15">
        <v>29125</v>
      </c>
      <c r="C11" s="16">
        <v>9.848010955383861E-2</v>
      </c>
      <c r="D11" s="16">
        <v>4.2039355992844363E-2</v>
      </c>
      <c r="E11" s="16">
        <v>7.1954361428045635E-2</v>
      </c>
      <c r="F11" s="16">
        <v>6.8376068376068383E-2</v>
      </c>
      <c r="G11" s="16">
        <v>0.16686698717948717</v>
      </c>
    </row>
    <row r="12" spans="1:9" ht="29.25" customHeight="1" x14ac:dyDescent="0.25">
      <c r="A12" s="14" t="s">
        <v>315</v>
      </c>
      <c r="B12" s="15">
        <v>25990</v>
      </c>
      <c r="C12" s="16">
        <v>8.7879761280833149E-2</v>
      </c>
      <c r="D12" s="16">
        <v>-3.450920245398773E-3</v>
      </c>
      <c r="E12" s="16">
        <v>1.7344382347273077E-3</v>
      </c>
      <c r="F12" s="16">
        <v>0.16239545596851379</v>
      </c>
      <c r="G12" s="16">
        <v>0.31714980741942023</v>
      </c>
    </row>
    <row r="13" spans="1:9" ht="19.5" customHeight="1" x14ac:dyDescent="0.25">
      <c r="A13" s="14" t="s">
        <v>316</v>
      </c>
      <c r="B13" s="15">
        <v>17400</v>
      </c>
      <c r="C13" s="16">
        <v>5.8834468883666675E-2</v>
      </c>
      <c r="D13" s="16">
        <v>3.0195381882770871E-2</v>
      </c>
      <c r="E13" s="16">
        <v>0.24241342377722241</v>
      </c>
      <c r="F13" s="16">
        <v>6.2595419847328249E-2</v>
      </c>
      <c r="G13" s="16">
        <v>0.36107634543178974</v>
      </c>
    </row>
    <row r="14" spans="1:9" x14ac:dyDescent="0.25">
      <c r="A14" s="14" t="s">
        <v>345</v>
      </c>
      <c r="B14" s="15">
        <v>16580</v>
      </c>
      <c r="C14" s="16">
        <v>5.6061810005240999E-2</v>
      </c>
      <c r="D14" s="16">
        <v>1.4377485469562558E-2</v>
      </c>
      <c r="E14" s="16">
        <v>3.3343720785291367E-2</v>
      </c>
      <c r="F14" s="16">
        <v>7.6134224703057057E-2</v>
      </c>
      <c r="G14" s="16">
        <v>0.72618427902134308</v>
      </c>
    </row>
    <row r="15" spans="1:9" ht="20.25" customHeight="1" x14ac:dyDescent="0.25">
      <c r="A15" s="14" t="s">
        <v>346</v>
      </c>
      <c r="B15" s="15">
        <v>14185</v>
      </c>
      <c r="C15" s="16">
        <v>4.7963617305448951E-2</v>
      </c>
      <c r="D15" s="16">
        <v>6.9355446664153789E-2</v>
      </c>
      <c r="E15" s="16">
        <v>0.14441306978620411</v>
      </c>
      <c r="F15" s="16">
        <v>0.21384562724627759</v>
      </c>
      <c r="G15" s="16">
        <v>0.77379017131424288</v>
      </c>
    </row>
    <row r="16" spans="1:9" ht="20.25" customHeight="1" x14ac:dyDescent="0.25">
      <c r="A16" s="14" t="s">
        <v>323</v>
      </c>
      <c r="B16" s="15">
        <v>13045</v>
      </c>
      <c r="C16" s="16">
        <v>4.4108945206174241E-2</v>
      </c>
      <c r="D16" s="16">
        <v>5.6703118671526935E-2</v>
      </c>
      <c r="E16" s="16">
        <v>0.10785562632696391</v>
      </c>
      <c r="F16" s="16">
        <v>8.4552710342534088E-2</v>
      </c>
      <c r="G16" s="16">
        <v>0.48137633431751081</v>
      </c>
    </row>
    <row r="17" spans="1:7" ht="19.5" customHeight="1" x14ac:dyDescent="0.25">
      <c r="A17" s="14" t="s">
        <v>318</v>
      </c>
      <c r="B17" s="15">
        <v>12910</v>
      </c>
      <c r="C17" s="16">
        <v>4.3652470878628551E-2</v>
      </c>
      <c r="D17" s="16">
        <v>1.8942383583267563E-2</v>
      </c>
      <c r="E17" s="16">
        <v>5.6032719836400818E-2</v>
      </c>
      <c r="F17" s="16">
        <v>6.1415769135903971E-2</v>
      </c>
      <c r="G17" s="16">
        <v>-0.16076187999739971</v>
      </c>
    </row>
    <row r="18" spans="1:7" ht="16.5" customHeight="1" x14ac:dyDescent="0.25">
      <c r="A18" s="14" t="s">
        <v>327</v>
      </c>
      <c r="B18" s="15">
        <v>11385</v>
      </c>
      <c r="C18" s="16">
        <v>3.8496001623019832E-2</v>
      </c>
      <c r="D18" s="16">
        <v>9.6820809248554907E-2</v>
      </c>
      <c r="E18" s="16">
        <v>0.1161764705882353</v>
      </c>
      <c r="F18" s="16">
        <v>0.10630648139150714</v>
      </c>
      <c r="G18" s="16">
        <v>0.57056145675265557</v>
      </c>
    </row>
    <row r="19" spans="1:7" ht="17.25" customHeight="1" x14ac:dyDescent="0.25">
      <c r="A19" s="14" t="s">
        <v>325</v>
      </c>
      <c r="B19" s="15">
        <v>9935</v>
      </c>
      <c r="C19" s="16">
        <v>3.359312921604761E-2</v>
      </c>
      <c r="D19" s="16">
        <v>2.5283797729618165E-2</v>
      </c>
      <c r="E19" s="16">
        <v>5.5231014338821029E-2</v>
      </c>
      <c r="F19" s="16">
        <v>8.2008277063820523E-2</v>
      </c>
      <c r="G19" s="16">
        <v>0.53034504004929139</v>
      </c>
    </row>
    <row r="20" spans="1:7" ht="33" customHeight="1" x14ac:dyDescent="0.25">
      <c r="A20" s="17" t="s">
        <v>331</v>
      </c>
      <c r="B20" s="18">
        <v>7045</v>
      </c>
      <c r="C20" s="19">
        <v>2.3821197315254696E-2</v>
      </c>
      <c r="D20" s="19">
        <v>1.6594516594516596E-2</v>
      </c>
      <c r="E20" s="19">
        <v>3.9852398523985241E-2</v>
      </c>
      <c r="F20" s="19">
        <v>-6.2067992664691773E-3</v>
      </c>
      <c r="G20" s="19">
        <v>-0.25536412641369832</v>
      </c>
    </row>
    <row r="23" spans="1:7" x14ac:dyDescent="0.25">
      <c r="A23" s="44" t="s">
        <v>212</v>
      </c>
    </row>
  </sheetData>
  <mergeCells count="1">
    <mergeCell ref="D8:G8"/>
  </mergeCells>
  <phoneticPr fontId="19" type="noConversion"/>
  <conditionalFormatting sqref="D10:G2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{68B2B09B-D24D-4C84-909D-E8C744C76F2C}</x14:id>
        </ext>
      </extLst>
    </cfRule>
  </conditionalFormatting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B2B09B-D24D-4C84-909D-E8C744C76F2C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3"/>
  <sheetViews>
    <sheetView workbookViewId="0">
      <selection activeCell="A24" sqref="A24"/>
    </sheetView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20" t="s">
        <v>262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4t trimestre 2022</v>
      </c>
    </row>
    <row r="6" spans="1:4" ht="15.75" thickBot="1" x14ac:dyDescent="0.3">
      <c r="A6" s="270" t="str">
        <f>Índex!B31</f>
        <v>Dinamisme llocs de treball.</v>
      </c>
      <c r="B6" s="32"/>
      <c r="C6" s="32"/>
      <c r="D6" s="32"/>
    </row>
    <row r="7" spans="1:4" x14ac:dyDescent="0.25">
      <c r="A7" s="289" t="s">
        <v>54</v>
      </c>
      <c r="B7" s="291" t="s">
        <v>55</v>
      </c>
      <c r="C7" s="293" t="s">
        <v>58</v>
      </c>
      <c r="D7" s="293"/>
    </row>
    <row r="8" spans="1:4" x14ac:dyDescent="0.25">
      <c r="A8" s="290"/>
      <c r="B8" s="292"/>
      <c r="C8" s="33" t="s">
        <v>55</v>
      </c>
      <c r="D8" s="33" t="s">
        <v>56</v>
      </c>
    </row>
    <row r="9" spans="1:4" ht="30" x14ac:dyDescent="0.25">
      <c r="A9" s="34" t="s">
        <v>47</v>
      </c>
      <c r="B9" s="52">
        <v>29125</v>
      </c>
      <c r="C9" s="52">
        <v>1175</v>
      </c>
      <c r="D9" s="53">
        <v>4.2039355992844363E-2</v>
      </c>
    </row>
    <row r="10" spans="1:4" x14ac:dyDescent="0.25">
      <c r="A10" s="34" t="s">
        <v>114</v>
      </c>
      <c r="B10" s="52">
        <v>11385</v>
      </c>
      <c r="C10" s="52">
        <v>1005</v>
      </c>
      <c r="D10" s="53">
        <v>9.6820809248554907E-2</v>
      </c>
    </row>
    <row r="11" spans="1:4" x14ac:dyDescent="0.25">
      <c r="A11" s="34" t="s">
        <v>70</v>
      </c>
      <c r="B11" s="52">
        <v>14185</v>
      </c>
      <c r="C11" s="52">
        <v>920</v>
      </c>
      <c r="D11" s="53">
        <v>6.9355446664153789E-2</v>
      </c>
    </row>
    <row r="12" spans="1:4" x14ac:dyDescent="0.25">
      <c r="A12" s="34" t="s">
        <v>113</v>
      </c>
      <c r="B12" s="52">
        <v>6230</v>
      </c>
      <c r="C12" s="52">
        <v>800</v>
      </c>
      <c r="D12" s="53">
        <v>0.14732965009208104</v>
      </c>
    </row>
    <row r="13" spans="1:4" x14ac:dyDescent="0.25">
      <c r="A13" s="34" t="s">
        <v>53</v>
      </c>
      <c r="B13" s="52">
        <v>13045</v>
      </c>
      <c r="C13" s="52">
        <v>700</v>
      </c>
      <c r="D13" s="53">
        <v>5.6703118671526935E-2</v>
      </c>
    </row>
    <row r="14" spans="1:4" x14ac:dyDescent="0.25">
      <c r="A14" s="34" t="s">
        <v>67</v>
      </c>
      <c r="B14" s="52">
        <v>5270</v>
      </c>
      <c r="C14" s="52">
        <v>650</v>
      </c>
      <c r="D14" s="53">
        <v>0.1406926406926407</v>
      </c>
    </row>
    <row r="15" spans="1:4" x14ac:dyDescent="0.25">
      <c r="A15" s="34" t="s">
        <v>109</v>
      </c>
      <c r="B15" s="52">
        <v>6725</v>
      </c>
      <c r="C15" s="52">
        <v>645</v>
      </c>
      <c r="D15" s="53">
        <v>0.10608552631578948</v>
      </c>
    </row>
    <row r="16" spans="1:4" ht="18" customHeight="1" x14ac:dyDescent="0.25">
      <c r="A16" s="34" t="s">
        <v>111</v>
      </c>
      <c r="B16" s="52">
        <v>4535</v>
      </c>
      <c r="C16" s="52">
        <v>575</v>
      </c>
      <c r="D16" s="53">
        <v>0.14520202020202019</v>
      </c>
    </row>
    <row r="17" spans="1:4" x14ac:dyDescent="0.25">
      <c r="A17" s="34" t="s">
        <v>118</v>
      </c>
      <c r="B17" s="52">
        <v>6135</v>
      </c>
      <c r="C17" s="52">
        <v>570</v>
      </c>
      <c r="D17" s="53">
        <v>0.10242587601078167</v>
      </c>
    </row>
    <row r="18" spans="1:4" x14ac:dyDescent="0.25">
      <c r="A18" s="34" t="s">
        <v>50</v>
      </c>
      <c r="B18" s="52">
        <v>4875</v>
      </c>
      <c r="C18" s="52">
        <v>510</v>
      </c>
      <c r="D18" s="53">
        <v>0.11683848797250859</v>
      </c>
    </row>
    <row r="19" spans="1:4" ht="15" customHeight="1" x14ac:dyDescent="0.25">
      <c r="A19" s="294" t="s">
        <v>57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x14ac:dyDescent="0.25">
      <c r="A21" s="34" t="s">
        <v>127</v>
      </c>
      <c r="B21" s="35">
        <v>4365</v>
      </c>
      <c r="C21" s="35">
        <v>-150</v>
      </c>
      <c r="D21" s="36">
        <v>-3.3222591362126248E-2</v>
      </c>
    </row>
    <row r="22" spans="1:4" x14ac:dyDescent="0.25">
      <c r="A22" s="34" t="s">
        <v>110</v>
      </c>
      <c r="B22" s="52">
        <v>4415</v>
      </c>
      <c r="C22" s="52">
        <v>-120</v>
      </c>
      <c r="D22" s="53">
        <v>-2.6460859977949284E-2</v>
      </c>
    </row>
    <row r="23" spans="1:4" x14ac:dyDescent="0.25">
      <c r="A23" s="34" t="s">
        <v>51</v>
      </c>
      <c r="B23" s="52">
        <v>2605</v>
      </c>
      <c r="C23" s="52">
        <v>-110</v>
      </c>
      <c r="D23" s="53">
        <v>-4.0515653775322284E-2</v>
      </c>
    </row>
    <row r="24" spans="1:4" ht="16.5" customHeight="1" x14ac:dyDescent="0.25">
      <c r="A24" s="34" t="s">
        <v>45</v>
      </c>
      <c r="B24" s="52">
        <v>25990</v>
      </c>
      <c r="C24" s="52">
        <v>-90</v>
      </c>
      <c r="D24" s="53">
        <v>-3.450920245398773E-3</v>
      </c>
    </row>
    <row r="25" spans="1:4" x14ac:dyDescent="0.25">
      <c r="A25" s="34" t="s">
        <v>164</v>
      </c>
      <c r="B25" s="52">
        <v>1215</v>
      </c>
      <c r="C25" s="52">
        <v>-60</v>
      </c>
      <c r="D25" s="53">
        <v>-4.7058823529411764E-2</v>
      </c>
    </row>
    <row r="26" spans="1:4" x14ac:dyDescent="0.25">
      <c r="A26" s="34" t="s">
        <v>142</v>
      </c>
      <c r="B26" s="52">
        <v>755</v>
      </c>
      <c r="C26" s="52">
        <v>-55</v>
      </c>
      <c r="D26" s="53">
        <v>-6.7901234567901231E-2</v>
      </c>
    </row>
    <row r="27" spans="1:4" x14ac:dyDescent="0.25">
      <c r="A27" s="34" t="s">
        <v>150</v>
      </c>
      <c r="B27" s="52">
        <v>2610</v>
      </c>
      <c r="C27" s="52">
        <v>-40</v>
      </c>
      <c r="D27" s="53">
        <v>-1.509433962264151E-2</v>
      </c>
    </row>
    <row r="28" spans="1:4" x14ac:dyDescent="0.25">
      <c r="A28" s="34" t="s">
        <v>125</v>
      </c>
      <c r="B28" s="52">
        <v>1380</v>
      </c>
      <c r="C28" s="52">
        <v>-20</v>
      </c>
      <c r="D28" s="53">
        <v>-1.4285714285714285E-2</v>
      </c>
    </row>
    <row r="29" spans="1:4" x14ac:dyDescent="0.25">
      <c r="A29" s="41" t="s">
        <v>121</v>
      </c>
      <c r="B29" s="214">
        <v>2390</v>
      </c>
      <c r="C29" s="214">
        <v>-20</v>
      </c>
      <c r="D29" s="215">
        <v>-8.2987551867219917E-3</v>
      </c>
    </row>
    <row r="30" spans="1:4" x14ac:dyDescent="0.25">
      <c r="A30" s="240"/>
      <c r="B30" s="241"/>
      <c r="C30" s="241"/>
      <c r="D30" s="242"/>
    </row>
    <row r="32" spans="1:4" x14ac:dyDescent="0.25">
      <c r="A32" s="44" t="s">
        <v>212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21:D30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3" priority="4" operator="between">
      <formula>1</formula>
      <formula>4</formula>
    </cfRule>
  </conditionalFormatting>
  <conditionalFormatting sqref="H4:H56">
    <cfRule type="cellIs" dxfId="2" priority="3" operator="between">
      <formula>1</formula>
      <formula>4</formula>
    </cfRule>
  </conditionalFormatting>
  <conditionalFormatting sqref="N56">
    <cfRule type="cellIs" dxfId="1" priority="2" operator="between">
      <formula>1</formula>
      <formula>4</formula>
    </cfRule>
  </conditionalFormatting>
  <conditionalFormatting sqref="N4:N55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K54"/>
  <sheetViews>
    <sheetView topLeftCell="A25" workbookViewId="0">
      <selection activeCell="C6" sqref="C6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20" t="s">
        <v>262</v>
      </c>
    </row>
    <row r="3" spans="1:9" ht="18.75" x14ac:dyDescent="0.3">
      <c r="A3" s="30" t="str">
        <f>TRGSS1!A3</f>
        <v>LLOCS DE TREBALL. RÈGIM GENERAL SEGURETAT SOCIAL.</v>
      </c>
    </row>
    <row r="5" spans="1:9" x14ac:dyDescent="0.25">
      <c r="A5" s="29" t="str">
        <f>Índex!A32</f>
        <v>TRGSS3</v>
      </c>
      <c r="C5" s="29" t="str">
        <f>Índex!A7</f>
        <v>4t trimestre 2022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8" t="s">
        <v>108</v>
      </c>
      <c r="C8" s="298" t="s">
        <v>75</v>
      </c>
      <c r="D8" s="300" t="s">
        <v>76</v>
      </c>
      <c r="E8" s="300"/>
      <c r="F8" s="300"/>
    </row>
    <row r="9" spans="1:9" ht="22.5" customHeight="1" x14ac:dyDescent="0.25">
      <c r="B9" s="298" t="s">
        <v>33</v>
      </c>
      <c r="C9" s="298"/>
      <c r="D9" s="223">
        <v>2021</v>
      </c>
      <c r="E9" s="223">
        <v>2020</v>
      </c>
      <c r="F9" s="223">
        <v>2019</v>
      </c>
      <c r="G9" s="223">
        <v>2008</v>
      </c>
    </row>
    <row r="10" spans="1:9" x14ac:dyDescent="0.25">
      <c r="A10" s="56" t="s">
        <v>77</v>
      </c>
      <c r="B10" s="57">
        <v>6495</v>
      </c>
      <c r="C10" s="58">
        <v>2.181272291293046E-2</v>
      </c>
      <c r="D10" s="59">
        <v>-2.304147465437788E-3</v>
      </c>
      <c r="E10" s="59">
        <v>-1.5909090909090907E-2</v>
      </c>
      <c r="F10" s="59">
        <v>-9.262363788767812E-2</v>
      </c>
      <c r="G10" s="59">
        <v>6.6152330925804331E-2</v>
      </c>
    </row>
    <row r="11" spans="1:9" x14ac:dyDescent="0.25">
      <c r="A11" s="56" t="s">
        <v>78</v>
      </c>
      <c r="B11" s="57">
        <v>610</v>
      </c>
      <c r="C11" s="58">
        <v>2.0486160087586731E-3</v>
      </c>
      <c r="D11" s="59">
        <v>8.2644628099173556E-3</v>
      </c>
      <c r="E11" s="59">
        <v>-8.130081300813009E-3</v>
      </c>
      <c r="F11" s="59">
        <v>-4.6875E-2</v>
      </c>
      <c r="G11" s="59">
        <v>5.1724137931034482E-2</v>
      </c>
    </row>
    <row r="12" spans="1:9" x14ac:dyDescent="0.25">
      <c r="A12" s="56" t="s">
        <v>79</v>
      </c>
      <c r="B12" s="57">
        <v>12255</v>
      </c>
      <c r="C12" s="58">
        <v>4.1157031454651702E-2</v>
      </c>
      <c r="D12" s="59">
        <v>4.1206457094307564E-2</v>
      </c>
      <c r="E12" s="59">
        <v>0.11358473421172194</v>
      </c>
      <c r="F12" s="59">
        <v>4.0057710260544853E-2</v>
      </c>
      <c r="G12" s="59">
        <v>0.24859908303616912</v>
      </c>
    </row>
    <row r="13" spans="1:9" x14ac:dyDescent="0.25">
      <c r="A13" s="56" t="s">
        <v>80</v>
      </c>
      <c r="B13" s="57">
        <v>1080</v>
      </c>
      <c r="C13" s="58">
        <v>3.6270578515727324E-3</v>
      </c>
      <c r="D13" s="59">
        <v>0.13089005235602094</v>
      </c>
      <c r="E13" s="59">
        <v>0.20670391061452514</v>
      </c>
      <c r="F13" s="59">
        <v>6.5088757396449703E-2</v>
      </c>
      <c r="G13" s="59">
        <v>0.41546526867627787</v>
      </c>
    </row>
    <row r="14" spans="1:9" x14ac:dyDescent="0.25">
      <c r="A14" s="56" t="s">
        <v>81</v>
      </c>
      <c r="B14" s="57">
        <v>2235</v>
      </c>
      <c r="C14" s="58">
        <v>7.5059947206157938E-3</v>
      </c>
      <c r="D14" s="59">
        <v>3.2332563510392612E-2</v>
      </c>
      <c r="E14" s="59">
        <v>5.1764705882352942E-2</v>
      </c>
      <c r="F14" s="59">
        <v>4.9460431654676255E-3</v>
      </c>
      <c r="G14" s="59">
        <v>0.2971561230412072</v>
      </c>
    </row>
    <row r="15" spans="1:9" x14ac:dyDescent="0.25">
      <c r="A15" s="56" t="s">
        <v>82</v>
      </c>
      <c r="B15" s="57">
        <v>470</v>
      </c>
      <c r="C15" s="58">
        <v>1.5784418428140595E-3</v>
      </c>
      <c r="D15" s="59">
        <v>2.1739130434782608E-2</v>
      </c>
      <c r="E15" s="59">
        <v>6.8181818181818177E-2</v>
      </c>
      <c r="F15" s="59">
        <v>2.1739130434782608E-2</v>
      </c>
      <c r="G15" s="59">
        <v>-7.1146245059288543E-2</v>
      </c>
    </row>
    <row r="16" spans="1:9" x14ac:dyDescent="0.25">
      <c r="A16" s="56" t="s">
        <v>83</v>
      </c>
      <c r="B16" s="57">
        <v>1265</v>
      </c>
      <c r="C16" s="58">
        <v>4.2483594279995431E-3</v>
      </c>
      <c r="D16" s="59">
        <v>-6.2962962962962957E-2</v>
      </c>
      <c r="E16" s="59">
        <v>-4.1666666666666664E-2</v>
      </c>
      <c r="F16" s="59">
        <v>-9.9002849002849003E-2</v>
      </c>
      <c r="G16" s="59">
        <v>-2.5423728813559324E-2</v>
      </c>
    </row>
    <row r="17" spans="1:7" x14ac:dyDescent="0.25">
      <c r="A17" s="56" t="s">
        <v>84</v>
      </c>
      <c r="B17" s="57">
        <v>41960</v>
      </c>
      <c r="C17" s="58">
        <v>0.14091791430739986</v>
      </c>
      <c r="D17" s="59">
        <v>3.8228380551775333E-2</v>
      </c>
      <c r="E17" s="59">
        <v>0.12917115177610333</v>
      </c>
      <c r="F17" s="59">
        <v>0.13938143210144729</v>
      </c>
      <c r="G17" s="59">
        <v>0.42469102268097242</v>
      </c>
    </row>
    <row r="18" spans="1:7" x14ac:dyDescent="0.25">
      <c r="A18" s="56" t="s">
        <v>85</v>
      </c>
      <c r="B18" s="57">
        <v>1910</v>
      </c>
      <c r="C18" s="58">
        <v>6.4145189782443693E-3</v>
      </c>
      <c r="D18" s="59">
        <v>1.0582010582010581E-2</v>
      </c>
      <c r="E18" s="59">
        <v>8.2152974504249299E-2</v>
      </c>
      <c r="F18" s="59">
        <v>8.2152974504249299E-2</v>
      </c>
      <c r="G18" s="59">
        <v>-5.9113300492610835E-2</v>
      </c>
    </row>
    <row r="19" spans="1:7" x14ac:dyDescent="0.25">
      <c r="A19" s="56" t="s">
        <v>86</v>
      </c>
      <c r="B19" s="57">
        <v>53790</v>
      </c>
      <c r="C19" s="58">
        <v>0.1806476313297197</v>
      </c>
      <c r="D19" s="59">
        <v>6.293844481770576E-2</v>
      </c>
      <c r="E19" s="59">
        <v>9.7979179424372315E-2</v>
      </c>
      <c r="F19" s="59">
        <v>6.4768993230135796E-2</v>
      </c>
      <c r="G19" s="59">
        <v>0.63301861015817118</v>
      </c>
    </row>
    <row r="20" spans="1:7" x14ac:dyDescent="0.25">
      <c r="A20" s="56" t="s">
        <v>87</v>
      </c>
      <c r="B20" s="57">
        <v>5355</v>
      </c>
      <c r="C20" s="58">
        <v>1.7984161847381466E-2</v>
      </c>
      <c r="D20" s="59">
        <v>0.18736141906873613</v>
      </c>
      <c r="E20" s="59">
        <v>0.18604651162790697</v>
      </c>
      <c r="F20" s="59">
        <v>0.14938828074694141</v>
      </c>
      <c r="G20" s="59">
        <v>6.397774687065369E-2</v>
      </c>
    </row>
    <row r="21" spans="1:7" x14ac:dyDescent="0.25">
      <c r="A21" s="56" t="s">
        <v>88</v>
      </c>
      <c r="B21" s="57">
        <v>19225</v>
      </c>
      <c r="C21" s="58">
        <v>6.4564988144894239E-2</v>
      </c>
      <c r="D21" s="59">
        <v>-1.0805248263442244E-2</v>
      </c>
      <c r="E21" s="59">
        <v>7.8541374474053294E-2</v>
      </c>
      <c r="F21" s="59">
        <v>6.3564947997344551E-2</v>
      </c>
      <c r="G21" s="59">
        <v>0.14271279125059438</v>
      </c>
    </row>
    <row r="22" spans="1:7" x14ac:dyDescent="0.25">
      <c r="A22" s="56" t="s">
        <v>89</v>
      </c>
      <c r="B22" s="57">
        <v>12840</v>
      </c>
      <c r="C22" s="58">
        <v>4.3121687790920266E-2</v>
      </c>
      <c r="D22" s="59">
        <v>2.1886191802626343E-2</v>
      </c>
      <c r="E22" s="59">
        <v>3.4232782923882397E-2</v>
      </c>
      <c r="F22" s="59">
        <v>-1.4430457476205097E-2</v>
      </c>
      <c r="G22" s="59">
        <v>4.2292393863138239E-2</v>
      </c>
    </row>
    <row r="23" spans="1:7" x14ac:dyDescent="0.25">
      <c r="A23" s="56" t="s">
        <v>90</v>
      </c>
      <c r="B23" s="57">
        <v>515</v>
      </c>
      <c r="C23" s="58">
        <v>1.7295692532962568E-3</v>
      </c>
      <c r="D23" s="59">
        <v>-0.18253968253968253</v>
      </c>
      <c r="E23" s="59">
        <v>-0.16260162601626016</v>
      </c>
      <c r="F23" s="59">
        <v>-0.25685425685425683</v>
      </c>
      <c r="G23" s="59">
        <v>-0.38908659549228947</v>
      </c>
    </row>
    <row r="24" spans="1:7" x14ac:dyDescent="0.25">
      <c r="A24" s="56" t="s">
        <v>91</v>
      </c>
      <c r="B24" s="57">
        <v>10200</v>
      </c>
      <c r="C24" s="58">
        <v>3.4255546375964695E-2</v>
      </c>
      <c r="D24" s="59">
        <v>5.1546391752577317E-2</v>
      </c>
      <c r="E24" s="59">
        <v>8.7999999999999995E-2</v>
      </c>
      <c r="F24" s="59">
        <v>3.9543416225030575E-2</v>
      </c>
      <c r="G24" s="59">
        <v>-4.6907120164455245E-2</v>
      </c>
    </row>
    <row r="25" spans="1:7" x14ac:dyDescent="0.25">
      <c r="A25" s="56" t="s">
        <v>92</v>
      </c>
      <c r="B25" s="57">
        <v>6985</v>
      </c>
      <c r="C25" s="58">
        <v>2.3458332493736609E-2</v>
      </c>
      <c r="D25" s="59">
        <v>7.2098053352559477E-3</v>
      </c>
      <c r="E25" s="59">
        <v>6.5598779557589623E-2</v>
      </c>
      <c r="F25" s="59">
        <v>6.2842361533779673E-2</v>
      </c>
      <c r="G25" s="59">
        <v>-2.3076923076923078E-2</v>
      </c>
    </row>
    <row r="26" spans="1:7" x14ac:dyDescent="0.25">
      <c r="A26" s="56" t="s">
        <v>93</v>
      </c>
      <c r="B26" s="57">
        <v>3835</v>
      </c>
      <c r="C26" s="58">
        <v>1.2879413759982805E-2</v>
      </c>
      <c r="D26" s="59">
        <v>2.8150134048257374E-2</v>
      </c>
      <c r="E26" s="59">
        <v>5.2126200274348423E-2</v>
      </c>
      <c r="F26" s="59">
        <v>3.873239436619718E-2</v>
      </c>
      <c r="G26" s="59">
        <v>1.8592297476759629E-2</v>
      </c>
    </row>
    <row r="27" spans="1:7" x14ac:dyDescent="0.25">
      <c r="A27" s="56" t="s">
        <v>94</v>
      </c>
      <c r="B27" s="57">
        <v>2610</v>
      </c>
      <c r="C27" s="58">
        <v>8.7653898079674379E-3</v>
      </c>
      <c r="D27" s="59">
        <v>6.097560975609756E-2</v>
      </c>
      <c r="E27" s="59">
        <v>6.7484662576687116E-2</v>
      </c>
      <c r="F27" s="59">
        <v>7.0110701107011064E-2</v>
      </c>
      <c r="G27" s="59">
        <v>0.30369630369630368</v>
      </c>
    </row>
    <row r="28" spans="1:7" x14ac:dyDescent="0.25">
      <c r="A28" s="56" t="s">
        <v>95</v>
      </c>
      <c r="B28" s="57">
        <v>11280</v>
      </c>
      <c r="C28" s="58">
        <v>3.7882604227537427E-2</v>
      </c>
      <c r="D28" s="59">
        <v>5.7665260196905765E-2</v>
      </c>
      <c r="E28" s="59">
        <v>0.14750762970498474</v>
      </c>
      <c r="F28" s="59">
        <v>0.16842759477936606</v>
      </c>
      <c r="G28" s="59">
        <v>0.13275758184374373</v>
      </c>
    </row>
    <row r="29" spans="1:7" x14ac:dyDescent="0.25">
      <c r="A29" s="56" t="s">
        <v>96</v>
      </c>
      <c r="B29" s="57">
        <v>24035</v>
      </c>
      <c r="C29" s="58">
        <v>8.0718829131991326E-2</v>
      </c>
      <c r="D29" s="59">
        <v>5.9043842256003523E-2</v>
      </c>
      <c r="E29" s="59">
        <v>8.338967771016452E-2</v>
      </c>
      <c r="F29" s="59">
        <v>5.4444151969816619E-2</v>
      </c>
      <c r="G29" s="59">
        <v>0.13996395370897363</v>
      </c>
    </row>
    <row r="30" spans="1:7" x14ac:dyDescent="0.25">
      <c r="A30" s="56" t="s">
        <v>97</v>
      </c>
      <c r="B30" s="57">
        <v>525</v>
      </c>
      <c r="C30" s="58">
        <v>1.7631531222923006E-3</v>
      </c>
      <c r="D30" s="59">
        <v>0</v>
      </c>
      <c r="E30" s="59">
        <v>0.11702127659574468</v>
      </c>
      <c r="F30" s="59">
        <v>-3.8461538461538464E-2</v>
      </c>
      <c r="G30" s="59">
        <v>-0.23357664233576642</v>
      </c>
    </row>
    <row r="31" spans="1:7" x14ac:dyDescent="0.25">
      <c r="A31" s="56" t="s">
        <v>98</v>
      </c>
      <c r="B31" s="57">
        <v>5240</v>
      </c>
      <c r="C31" s="58">
        <v>1.7597947353926963E-2</v>
      </c>
      <c r="D31" s="59">
        <v>1.0607521697203472E-2</v>
      </c>
      <c r="E31" s="59">
        <v>2.34375E-2</v>
      </c>
      <c r="F31" s="59">
        <v>-6.0698027314112293E-3</v>
      </c>
      <c r="G31" s="59">
        <v>5.5813016320773727E-2</v>
      </c>
    </row>
    <row r="32" spans="1:7" x14ac:dyDescent="0.25">
      <c r="A32" s="56" t="s">
        <v>99</v>
      </c>
      <c r="B32" s="57">
        <v>15690</v>
      </c>
      <c r="C32" s="58">
        <v>5.2693090454792757E-2</v>
      </c>
      <c r="D32" s="59">
        <v>2.7168576104746319E-2</v>
      </c>
      <c r="E32" s="59">
        <v>6.9529652351738247E-2</v>
      </c>
      <c r="F32" s="59">
        <v>0.1231209735146743</v>
      </c>
      <c r="G32" s="59">
        <v>0.56555577728996209</v>
      </c>
    </row>
    <row r="33" spans="1:11" x14ac:dyDescent="0.25">
      <c r="A33" s="56" t="s">
        <v>100</v>
      </c>
      <c r="B33" s="57">
        <v>13560</v>
      </c>
      <c r="C33" s="58">
        <v>4.5539726358635423E-2</v>
      </c>
      <c r="D33" s="59">
        <v>4.6296296296296294E-2</v>
      </c>
      <c r="E33" s="59">
        <v>4.5489591364687741E-2</v>
      </c>
      <c r="F33" s="59">
        <v>2.362799124330037E-2</v>
      </c>
      <c r="G33" s="59">
        <v>5.3613053613053616E-2</v>
      </c>
    </row>
    <row r="34" spans="1:11" x14ac:dyDescent="0.25">
      <c r="A34" s="56" t="s">
        <v>101</v>
      </c>
      <c r="B34" s="57">
        <v>14370</v>
      </c>
      <c r="C34" s="58">
        <v>4.8260019747314968E-2</v>
      </c>
      <c r="D34" s="59">
        <v>7.7615298087739037E-2</v>
      </c>
      <c r="E34" s="59">
        <v>9.5691955775829202E-2</v>
      </c>
      <c r="F34" s="59">
        <v>4.3497204269842424E-2</v>
      </c>
      <c r="G34" s="59">
        <v>0.32540121748754841</v>
      </c>
    </row>
    <row r="35" spans="1:11" x14ac:dyDescent="0.25">
      <c r="A35" s="56" t="s">
        <v>102</v>
      </c>
      <c r="B35" s="57">
        <v>6410</v>
      </c>
      <c r="C35" s="58">
        <v>2.1527260026464087E-2</v>
      </c>
      <c r="D35" s="59">
        <v>1.8268467037331215E-2</v>
      </c>
      <c r="E35" s="59">
        <v>5.6013179571663921E-2</v>
      </c>
      <c r="F35" s="59">
        <v>3.1541680077244928E-2</v>
      </c>
      <c r="G35" s="59">
        <v>-8.9488636363636367E-2</v>
      </c>
    </row>
    <row r="36" spans="1:11" x14ac:dyDescent="0.25">
      <c r="A36" s="56" t="s">
        <v>103</v>
      </c>
      <c r="B36" s="57">
        <v>1985</v>
      </c>
      <c r="C36" s="58">
        <v>6.6663979957146983E-3</v>
      </c>
      <c r="D36" s="59">
        <v>5.8666666666666666E-2</v>
      </c>
      <c r="E36" s="59">
        <v>8.4699453551912565E-2</v>
      </c>
      <c r="F36" s="59">
        <v>0.14409221902017291</v>
      </c>
      <c r="G36" s="59">
        <v>-0.24753601213040183</v>
      </c>
    </row>
    <row r="37" spans="1:11" x14ac:dyDescent="0.25">
      <c r="A37" s="56" t="s">
        <v>104</v>
      </c>
      <c r="B37" s="57">
        <v>590</v>
      </c>
      <c r="C37" s="58">
        <v>1.9814482707665856E-3</v>
      </c>
      <c r="D37" s="59">
        <v>7.2727272727272724E-2</v>
      </c>
      <c r="E37" s="59">
        <v>0.24210526315789474</v>
      </c>
      <c r="F37" s="59">
        <v>0.16141732283464566</v>
      </c>
      <c r="G37" s="59">
        <v>0.22153209109730848</v>
      </c>
    </row>
    <row r="38" spans="1:11" x14ac:dyDescent="0.25">
      <c r="A38" s="56" t="s">
        <v>105</v>
      </c>
      <c r="B38" s="57">
        <v>1795</v>
      </c>
      <c r="C38" s="58">
        <v>6.0283044847898653E-3</v>
      </c>
      <c r="D38" s="59">
        <v>2.865329512893983E-2</v>
      </c>
      <c r="E38" s="59">
        <v>-5.5401662049861496E-3</v>
      </c>
      <c r="F38" s="59">
        <v>-4.2666666666666665E-2</v>
      </c>
      <c r="G38" s="59">
        <v>4.6647230320699708E-2</v>
      </c>
    </row>
    <row r="39" spans="1:11" x14ac:dyDescent="0.25">
      <c r="A39" s="56" t="s">
        <v>106</v>
      </c>
      <c r="B39" s="57">
        <v>16625</v>
      </c>
      <c r="C39" s="58">
        <v>5.583318220592285E-2</v>
      </c>
      <c r="D39" s="59">
        <v>5.2215189873417722E-2</v>
      </c>
      <c r="E39" s="59">
        <v>7.7446532728451076E-2</v>
      </c>
      <c r="F39" s="59">
        <v>5.3081649458415155E-2</v>
      </c>
      <c r="G39" s="59">
        <v>0.36158886158886161</v>
      </c>
    </row>
    <row r="40" spans="1:11" x14ac:dyDescent="0.25">
      <c r="A40" s="60" t="s">
        <v>107</v>
      </c>
      <c r="B40" s="61">
        <v>297762</v>
      </c>
      <c r="C40" s="62">
        <v>1</v>
      </c>
      <c r="D40" s="76">
        <v>4.2525628816312812E-2</v>
      </c>
      <c r="E40" s="76">
        <v>8.5553874478207767E-2</v>
      </c>
      <c r="F40" s="76">
        <v>6.284355858878625E-2</v>
      </c>
      <c r="G40" s="76">
        <v>0.23884769964302655</v>
      </c>
    </row>
    <row r="41" spans="1:11" ht="17.25" customHeight="1" x14ac:dyDescent="0.25"/>
    <row r="42" spans="1:11" x14ac:dyDescent="0.25">
      <c r="A42" s="44" t="s">
        <v>34</v>
      </c>
    </row>
    <row r="44" spans="1:11" hidden="1" x14ac:dyDescent="0.25"/>
    <row r="45" spans="1:11" hidden="1" x14ac:dyDescent="0.25">
      <c r="B45" s="77"/>
      <c r="C45" s="77"/>
      <c r="D45" s="77"/>
      <c r="E45" s="77"/>
      <c r="F45" s="77"/>
    </row>
    <row r="46" spans="1:11" ht="14.25" hidden="1" customHeight="1" x14ac:dyDescent="0.25">
      <c r="A46" s="64" t="s">
        <v>215</v>
      </c>
      <c r="B46" s="65" t="s">
        <v>264</v>
      </c>
      <c r="C46" s="65" t="s">
        <v>265</v>
      </c>
      <c r="D46" s="65" t="s">
        <v>266</v>
      </c>
      <c r="E46" s="65" t="s">
        <v>267</v>
      </c>
      <c r="F46" s="65" t="s">
        <v>268</v>
      </c>
      <c r="G46" s="66" t="s">
        <v>210</v>
      </c>
      <c r="H46" s="67" t="s">
        <v>209</v>
      </c>
      <c r="I46" s="68" t="s">
        <v>208</v>
      </c>
      <c r="J46" s="68" t="s">
        <v>207</v>
      </c>
      <c r="K46" s="1" t="s">
        <v>220</v>
      </c>
    </row>
    <row r="47" spans="1:11" hidden="1" x14ac:dyDescent="0.25">
      <c r="A47" t="s">
        <v>216</v>
      </c>
      <c r="B47" s="21">
        <v>100805</v>
      </c>
      <c r="C47" s="21">
        <v>97150</v>
      </c>
      <c r="D47" s="21">
        <v>90475</v>
      </c>
      <c r="E47" s="21">
        <v>91197</v>
      </c>
      <c r="F47" s="21">
        <v>81894</v>
      </c>
      <c r="G47" s="28">
        <v>0.23092045815322246</v>
      </c>
      <c r="H47" s="28">
        <v>0.10535434279636391</v>
      </c>
      <c r="I47" s="28">
        <v>0.11417518651561205</v>
      </c>
      <c r="J47" s="28">
        <v>3.762223365928976E-2</v>
      </c>
      <c r="K47" s="1" t="s">
        <v>213</v>
      </c>
    </row>
    <row r="48" spans="1:11" hidden="1" x14ac:dyDescent="0.25">
      <c r="A48" t="s">
        <v>217</v>
      </c>
      <c r="B48" s="21">
        <v>116130</v>
      </c>
      <c r="C48" s="21">
        <v>109995</v>
      </c>
      <c r="D48" s="21">
        <v>103623</v>
      </c>
      <c r="E48" s="21">
        <v>106196</v>
      </c>
      <c r="F48" s="21">
        <v>94310</v>
      </c>
      <c r="G48" s="28">
        <v>0.23136464849962887</v>
      </c>
      <c r="H48" s="28">
        <v>9.3544012957173531E-2</v>
      </c>
      <c r="I48" s="28">
        <v>0.12069714252627313</v>
      </c>
      <c r="J48" s="28">
        <v>5.5775262511932364E-2</v>
      </c>
      <c r="K48" s="1" t="s">
        <v>214</v>
      </c>
    </row>
    <row r="49" spans="1:11" hidden="1" x14ac:dyDescent="0.25">
      <c r="A49" t="s">
        <v>218</v>
      </c>
      <c r="B49" s="21">
        <v>40990</v>
      </c>
      <c r="C49" s="21">
        <v>39210</v>
      </c>
      <c r="D49" s="21">
        <v>38073</v>
      </c>
      <c r="E49" s="21">
        <v>39386</v>
      </c>
      <c r="F49" s="21">
        <v>42711</v>
      </c>
      <c r="G49" s="28">
        <v>-4.0294069443468895E-2</v>
      </c>
      <c r="H49" s="28">
        <v>4.0725130757121822E-2</v>
      </c>
      <c r="I49" s="28">
        <v>7.6615974575158244E-2</v>
      </c>
      <c r="J49" s="28">
        <v>4.539658250446315E-2</v>
      </c>
      <c r="K49" s="1" t="s">
        <v>221</v>
      </c>
    </row>
    <row r="50" spans="1:11" ht="15.75" hidden="1" thickBot="1" x14ac:dyDescent="0.3">
      <c r="A50" s="69" t="s">
        <v>219</v>
      </c>
      <c r="B50" s="70">
        <v>25810</v>
      </c>
      <c r="C50" s="70">
        <v>25365</v>
      </c>
      <c r="D50" s="70">
        <v>24319</v>
      </c>
      <c r="E50" s="70">
        <v>25085</v>
      </c>
      <c r="F50" s="70">
        <v>28597</v>
      </c>
      <c r="G50" s="28">
        <v>-9.7457775291114448E-2</v>
      </c>
      <c r="H50" s="28">
        <v>2.8901734104046242E-2</v>
      </c>
      <c r="I50" s="28">
        <v>6.1310086763435995E-2</v>
      </c>
      <c r="J50" s="28">
        <v>1.7543859649122806E-2</v>
      </c>
    </row>
    <row r="51" spans="1:11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72">
        <v>261864</v>
      </c>
      <c r="F51" s="72">
        <v>247512</v>
      </c>
      <c r="G51" s="28">
        <v>0.14634845987265263</v>
      </c>
      <c r="H51" s="28">
        <v>8.3520453365105551E-2</v>
      </c>
      <c r="I51" s="28">
        <v>0.10622246481344302</v>
      </c>
      <c r="J51" s="28">
        <v>4.4218312969233037E-2</v>
      </c>
    </row>
    <row r="52" spans="1:11" hidden="1" x14ac:dyDescent="0.25"/>
    <row r="53" spans="1:11" hidden="1" x14ac:dyDescent="0.25"/>
    <row r="54" spans="1:11" hidden="1" x14ac:dyDescent="0.25"/>
  </sheetData>
  <mergeCells count="3">
    <mergeCell ref="B8:B9"/>
    <mergeCell ref="C8:C9"/>
    <mergeCell ref="D8:F8"/>
  </mergeCells>
  <conditionalFormatting sqref="D10:G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J47:J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topLeftCell="A19" workbookViewId="0">
      <selection activeCell="F44" sqref="F44"/>
    </sheetView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20" t="s">
        <v>262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4t trimestre 2022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303" t="s">
        <v>186</v>
      </c>
      <c r="C8" s="303" t="s">
        <v>187</v>
      </c>
      <c r="D8" s="303" t="s">
        <v>188</v>
      </c>
      <c r="E8" s="301" t="s">
        <v>75</v>
      </c>
      <c r="F8" s="301"/>
      <c r="G8" s="301"/>
      <c r="H8" s="302" t="s">
        <v>313</v>
      </c>
      <c r="I8" s="302"/>
      <c r="J8" s="302"/>
    </row>
    <row r="9" spans="1:13" ht="29.25" customHeight="1" x14ac:dyDescent="0.25">
      <c r="B9" s="304"/>
      <c r="C9" s="304" t="s">
        <v>187</v>
      </c>
      <c r="D9" s="304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2990</v>
      </c>
      <c r="C10" s="57">
        <v>2595</v>
      </c>
      <c r="D10" s="57">
        <v>915</v>
      </c>
      <c r="E10" s="58">
        <v>2.5450057454143082E-2</v>
      </c>
      <c r="F10" s="58">
        <v>3.2246039142590867E-2</v>
      </c>
      <c r="G10" s="58">
        <v>9.3572633839545949E-3</v>
      </c>
      <c r="H10" s="59">
        <v>2.9259896729776247E-2</v>
      </c>
      <c r="I10" s="59">
        <v>-4.2435424354243544E-2</v>
      </c>
      <c r="J10" s="59">
        <v>2.8089887640449437E-2</v>
      </c>
    </row>
    <row r="11" spans="1:13" x14ac:dyDescent="0.25">
      <c r="A11" s="56" t="s">
        <v>78</v>
      </c>
      <c r="B11" s="57">
        <v>615</v>
      </c>
      <c r="C11" s="57">
        <v>0</v>
      </c>
      <c r="D11" s="57">
        <v>0</v>
      </c>
      <c r="E11" s="58">
        <v>5.2347108141464864E-3</v>
      </c>
      <c r="F11" s="58">
        <v>0</v>
      </c>
      <c r="G11" s="58">
        <v>0</v>
      </c>
      <c r="H11" s="59">
        <v>1.6528925619834711E-2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8575</v>
      </c>
      <c r="C12" s="57">
        <v>2695</v>
      </c>
      <c r="D12" s="57">
        <v>990</v>
      </c>
      <c r="E12" s="58">
        <v>7.2988041026514017E-2</v>
      </c>
      <c r="F12" s="58">
        <v>3.3488661074867969E-2</v>
      </c>
      <c r="G12" s="58">
        <v>1.0124252185918085E-2</v>
      </c>
      <c r="H12" s="59">
        <v>1.7200474495848161E-2</v>
      </c>
      <c r="I12" s="59">
        <v>0.24768518518518517</v>
      </c>
      <c r="J12" s="59">
        <v>-0.16101694915254236</v>
      </c>
    </row>
    <row r="13" spans="1:13" x14ac:dyDescent="0.25">
      <c r="A13" s="56" t="s">
        <v>80</v>
      </c>
      <c r="B13" s="57">
        <v>570</v>
      </c>
      <c r="C13" s="57">
        <v>120</v>
      </c>
      <c r="D13" s="57">
        <v>390</v>
      </c>
      <c r="E13" s="58">
        <v>4.8516831935991826E-3</v>
      </c>
      <c r="F13" s="58">
        <v>1.4911463187325257E-3</v>
      </c>
      <c r="G13" s="58">
        <v>3.9883417702101546E-3</v>
      </c>
      <c r="H13" s="59">
        <v>9.6153846153846159E-2</v>
      </c>
      <c r="I13" s="59">
        <v>9.0909090909090912E-2</v>
      </c>
      <c r="J13" s="59">
        <v>0.2</v>
      </c>
    </row>
    <row r="14" spans="1:13" x14ac:dyDescent="0.25">
      <c r="A14" s="56" t="s">
        <v>81</v>
      </c>
      <c r="B14" s="57">
        <v>1350</v>
      </c>
      <c r="C14" s="57">
        <v>885</v>
      </c>
      <c r="D14" s="57">
        <v>0</v>
      </c>
      <c r="E14" s="58">
        <v>1.1490828616419117E-2</v>
      </c>
      <c r="F14" s="58">
        <v>1.0997204100652377E-2</v>
      </c>
      <c r="G14" s="58">
        <v>0</v>
      </c>
      <c r="H14" s="59">
        <v>1.8867924528301886E-2</v>
      </c>
      <c r="I14" s="59">
        <v>5.3571428571428568E-2</v>
      </c>
      <c r="J14" s="58" t="s">
        <v>189</v>
      </c>
    </row>
    <row r="15" spans="1:13" x14ac:dyDescent="0.25">
      <c r="A15" s="56" t="s">
        <v>82</v>
      </c>
      <c r="B15" s="57">
        <v>470</v>
      </c>
      <c r="C15" s="57">
        <v>0</v>
      </c>
      <c r="D15" s="57">
        <v>0</v>
      </c>
      <c r="E15" s="58">
        <v>4.000510703494063E-3</v>
      </c>
      <c r="F15" s="58">
        <v>0</v>
      </c>
      <c r="G15" s="58">
        <v>0</v>
      </c>
      <c r="H15" s="59">
        <v>2.1739130434782608E-2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980</v>
      </c>
      <c r="C16" s="57">
        <v>285</v>
      </c>
      <c r="D16" s="57">
        <v>0</v>
      </c>
      <c r="E16" s="58">
        <v>8.3414904030301735E-3</v>
      </c>
      <c r="F16" s="58">
        <v>3.5414725069897483E-3</v>
      </c>
      <c r="G16" s="58">
        <v>0</v>
      </c>
      <c r="H16" s="59">
        <v>-2.4875621890547265E-2</v>
      </c>
      <c r="I16" s="59">
        <v>-0.17391304347826086</v>
      </c>
      <c r="J16" s="58" t="s">
        <v>189</v>
      </c>
    </row>
    <row r="17" spans="1:10" x14ac:dyDescent="0.25">
      <c r="A17" s="56" t="s">
        <v>84</v>
      </c>
      <c r="B17" s="57">
        <v>14075</v>
      </c>
      <c r="C17" s="57">
        <v>10445</v>
      </c>
      <c r="D17" s="57">
        <v>17440</v>
      </c>
      <c r="E17" s="58">
        <v>0.11980252798229561</v>
      </c>
      <c r="F17" s="58">
        <v>0.12979186082634359</v>
      </c>
      <c r="G17" s="58">
        <v>0.17835046274991051</v>
      </c>
      <c r="H17" s="59">
        <v>-6.3536886692552065E-3</v>
      </c>
      <c r="I17" s="59">
        <v>0.10822281167108753</v>
      </c>
      <c r="J17" s="59">
        <v>3.6552748885586926E-2</v>
      </c>
    </row>
    <row r="18" spans="1:10" x14ac:dyDescent="0.25">
      <c r="A18" s="56" t="s">
        <v>87</v>
      </c>
      <c r="B18" s="57">
        <v>3105</v>
      </c>
      <c r="C18" s="57">
        <v>1670</v>
      </c>
      <c r="D18" s="57">
        <v>580</v>
      </c>
      <c r="E18" s="58">
        <v>2.642890581776397E-2</v>
      </c>
      <c r="F18" s="58">
        <v>2.0751786269027649E-2</v>
      </c>
      <c r="G18" s="58">
        <v>5.9313800685176664E-3</v>
      </c>
      <c r="H18" s="59">
        <v>5.0761421319796954E-2</v>
      </c>
      <c r="I18" s="59">
        <v>0.2846153846153846</v>
      </c>
      <c r="J18" s="59">
        <v>1.2745098039215685</v>
      </c>
    </row>
    <row r="19" spans="1:10" x14ac:dyDescent="0.25">
      <c r="A19" s="56" t="s">
        <v>88</v>
      </c>
      <c r="B19" s="57">
        <v>5940</v>
      </c>
      <c r="C19" s="57">
        <v>6230</v>
      </c>
      <c r="D19" s="57">
        <v>7060</v>
      </c>
      <c r="E19" s="58">
        <v>5.0559645912244114E-2</v>
      </c>
      <c r="F19" s="58">
        <v>7.7415346380863628E-2</v>
      </c>
      <c r="G19" s="58">
        <v>7.219921255816332E-2</v>
      </c>
      <c r="H19" s="59">
        <v>-3.4146341463414637E-2</v>
      </c>
      <c r="I19" s="59">
        <v>0.10657193605683836</v>
      </c>
      <c r="J19" s="59">
        <v>-7.7726975832789022E-2</v>
      </c>
    </row>
    <row r="20" spans="1:10" x14ac:dyDescent="0.25">
      <c r="A20" s="56" t="s">
        <v>89</v>
      </c>
      <c r="B20" s="57">
        <v>6800</v>
      </c>
      <c r="C20" s="57">
        <v>4905</v>
      </c>
      <c r="D20" s="57">
        <v>1135</v>
      </c>
      <c r="E20" s="58">
        <v>5.7879729327148147E-2</v>
      </c>
      <c r="F20" s="58">
        <v>6.0950605778191988E-2</v>
      </c>
      <c r="G20" s="58">
        <v>1.1607097203047503E-2</v>
      </c>
      <c r="H20" s="59">
        <v>0</v>
      </c>
      <c r="I20" s="59">
        <v>0</v>
      </c>
      <c r="J20" s="59">
        <v>0.31976744186046513</v>
      </c>
    </row>
    <row r="21" spans="1:10" x14ac:dyDescent="0.25">
      <c r="A21" s="56" t="s">
        <v>91</v>
      </c>
      <c r="B21" s="57">
        <v>4130</v>
      </c>
      <c r="C21" s="57">
        <v>2660</v>
      </c>
      <c r="D21" s="57">
        <v>3410</v>
      </c>
      <c r="E21" s="58">
        <v>3.5153423841341451E-2</v>
      </c>
      <c r="F21" s="58">
        <v>3.3053743398570985E-2</v>
      </c>
      <c r="G21" s="58">
        <v>3.4872424195940076E-2</v>
      </c>
      <c r="H21" s="59">
        <v>4.5569620253164557E-2</v>
      </c>
      <c r="I21" s="59">
        <v>6.4000000000000001E-2</v>
      </c>
      <c r="J21" s="59">
        <v>4.7619047619047616E-2</v>
      </c>
    </row>
    <row r="22" spans="1:10" x14ac:dyDescent="0.25">
      <c r="A22" s="56" t="s">
        <v>92</v>
      </c>
      <c r="B22" s="57">
        <v>4900</v>
      </c>
      <c r="C22" s="57">
        <v>2085</v>
      </c>
      <c r="D22" s="57">
        <v>0</v>
      </c>
      <c r="E22" s="58">
        <v>4.1707452015150873E-2</v>
      </c>
      <c r="F22" s="58">
        <v>2.5908667287977631E-2</v>
      </c>
      <c r="G22" s="58">
        <v>0</v>
      </c>
      <c r="H22" s="59">
        <v>-1.8036072144288578E-2</v>
      </c>
      <c r="I22" s="59">
        <v>7.1979434447300775E-2</v>
      </c>
      <c r="J22" s="58" t="s">
        <v>189</v>
      </c>
    </row>
    <row r="23" spans="1:10" x14ac:dyDescent="0.25">
      <c r="A23" s="56" t="s">
        <v>93</v>
      </c>
      <c r="B23" s="57">
        <v>2280</v>
      </c>
      <c r="C23" s="57">
        <v>1560</v>
      </c>
      <c r="D23" s="57">
        <v>0</v>
      </c>
      <c r="E23" s="58">
        <v>1.940673277439673E-2</v>
      </c>
      <c r="F23" s="58">
        <v>1.9384902143522832E-2</v>
      </c>
      <c r="G23" s="58">
        <v>0</v>
      </c>
      <c r="H23" s="59">
        <v>-1.2987012987012988E-2</v>
      </c>
      <c r="I23" s="59">
        <v>9.4736842105263161E-2</v>
      </c>
      <c r="J23" s="58" t="s">
        <v>189</v>
      </c>
    </row>
    <row r="24" spans="1:10" x14ac:dyDescent="0.25">
      <c r="A24" s="56" t="s">
        <v>94</v>
      </c>
      <c r="B24" s="57">
        <v>1775</v>
      </c>
      <c r="C24" s="57">
        <v>840</v>
      </c>
      <c r="D24" s="57">
        <v>0</v>
      </c>
      <c r="E24" s="58">
        <v>1.5108311699365877E-2</v>
      </c>
      <c r="F24" s="58">
        <v>1.043802423112768E-2</v>
      </c>
      <c r="G24" s="58">
        <v>0</v>
      </c>
      <c r="H24" s="59">
        <v>1.1396011396011397E-2</v>
      </c>
      <c r="I24" s="59">
        <v>0.18309859154929578</v>
      </c>
      <c r="J24" s="58" t="s">
        <v>189</v>
      </c>
    </row>
    <row r="25" spans="1:10" x14ac:dyDescent="0.25">
      <c r="A25" s="56" t="s">
        <v>190</v>
      </c>
      <c r="B25" s="57">
        <v>515</v>
      </c>
      <c r="C25" s="57">
        <v>0</v>
      </c>
      <c r="D25" s="57">
        <v>0</v>
      </c>
      <c r="E25" s="58">
        <v>4.3835383240413668E-3</v>
      </c>
      <c r="F25" s="58">
        <v>0</v>
      </c>
      <c r="G25" s="58">
        <v>0</v>
      </c>
      <c r="H25" s="59">
        <v>-1.9047619047619049E-2</v>
      </c>
      <c r="I25" s="59">
        <v>-1</v>
      </c>
      <c r="J25" s="58" t="s">
        <v>189</v>
      </c>
    </row>
    <row r="26" spans="1:10" x14ac:dyDescent="0.25">
      <c r="A26" s="56" t="s">
        <v>191</v>
      </c>
      <c r="B26" s="57">
        <v>1205</v>
      </c>
      <c r="C26" s="57">
        <v>440</v>
      </c>
      <c r="D26" s="57">
        <v>270</v>
      </c>
      <c r="E26" s="58">
        <v>1.0256628505766694E-2</v>
      </c>
      <c r="F26" s="58">
        <v>5.4675365020192606E-3</v>
      </c>
      <c r="G26" s="58">
        <v>2.7611596870685687E-3</v>
      </c>
      <c r="H26" s="59">
        <v>6.1674008810572688E-2</v>
      </c>
      <c r="I26" s="59">
        <v>-0.41721854304635764</v>
      </c>
      <c r="J26" s="58" t="s">
        <v>189</v>
      </c>
    </row>
    <row r="27" spans="1:10" x14ac:dyDescent="0.25">
      <c r="A27" s="56" t="s">
        <v>192</v>
      </c>
      <c r="B27" s="57">
        <v>10590</v>
      </c>
      <c r="C27" s="57">
        <v>10535</v>
      </c>
      <c r="D27" s="57">
        <v>32665</v>
      </c>
      <c r="E27" s="58">
        <v>9.0139166702132192E-2</v>
      </c>
      <c r="F27" s="58">
        <v>0.13091022056539298</v>
      </c>
      <c r="G27" s="58">
        <v>0.33404918954849927</v>
      </c>
      <c r="H27" s="59">
        <v>2.7656477438136828E-2</v>
      </c>
      <c r="I27" s="59">
        <v>1.7382906808305166E-2</v>
      </c>
      <c r="J27" s="59">
        <v>9.0651085141903176E-2</v>
      </c>
    </row>
    <row r="28" spans="1:10" x14ac:dyDescent="0.25">
      <c r="A28" s="56" t="s">
        <v>95</v>
      </c>
      <c r="B28" s="57">
        <v>4505</v>
      </c>
      <c r="C28" s="57">
        <v>2280</v>
      </c>
      <c r="D28" s="57">
        <v>4490</v>
      </c>
      <c r="E28" s="58">
        <v>3.8345320679235649E-2</v>
      </c>
      <c r="F28" s="58">
        <v>2.8331780055917986E-2</v>
      </c>
      <c r="G28" s="58">
        <v>4.5917062944214347E-2</v>
      </c>
      <c r="H28" s="59">
        <v>-2.8047464940668825E-2</v>
      </c>
      <c r="I28" s="59">
        <v>0.12871287128712872</v>
      </c>
      <c r="J28" s="59">
        <v>0.11970074812967581</v>
      </c>
    </row>
    <row r="29" spans="1:10" x14ac:dyDescent="0.25">
      <c r="A29" s="56" t="s">
        <v>96</v>
      </c>
      <c r="B29" s="57">
        <v>10440</v>
      </c>
      <c r="C29" s="57">
        <v>7865</v>
      </c>
      <c r="D29" s="57">
        <v>5730</v>
      </c>
      <c r="E29" s="58">
        <v>8.8862407966974505E-2</v>
      </c>
      <c r="F29" s="58">
        <v>9.7732214973594286E-2</v>
      </c>
      <c r="G29" s="58">
        <v>5.8597944470010738E-2</v>
      </c>
      <c r="H29" s="59">
        <v>-8.076009501187649E-3</v>
      </c>
      <c r="I29" s="59">
        <v>0.18627450980392157</v>
      </c>
      <c r="J29" s="59">
        <v>3.5230352303523033E-2</v>
      </c>
    </row>
    <row r="30" spans="1:10" x14ac:dyDescent="0.25">
      <c r="A30" s="56" t="s">
        <v>97</v>
      </c>
      <c r="B30" s="57">
        <v>455</v>
      </c>
      <c r="C30" s="57">
        <v>70</v>
      </c>
      <c r="D30" s="57">
        <v>0</v>
      </c>
      <c r="E30" s="58">
        <v>3.8728348299782952E-3</v>
      </c>
      <c r="F30" s="58">
        <v>8.6983535259397323E-4</v>
      </c>
      <c r="G30" s="58">
        <v>0</v>
      </c>
      <c r="H30" s="59">
        <v>1.1111111111111112E-2</v>
      </c>
      <c r="I30" s="59">
        <v>0</v>
      </c>
      <c r="J30" s="58" t="s">
        <v>189</v>
      </c>
    </row>
    <row r="31" spans="1:10" x14ac:dyDescent="0.25">
      <c r="A31" s="56" t="s">
        <v>98</v>
      </c>
      <c r="B31" s="57">
        <v>1930</v>
      </c>
      <c r="C31" s="57">
        <v>1985</v>
      </c>
      <c r="D31" s="57">
        <v>1325</v>
      </c>
      <c r="E31" s="58">
        <v>1.6427629059028812E-2</v>
      </c>
      <c r="F31" s="58">
        <v>2.4666045355700529E-2</v>
      </c>
      <c r="G31" s="58">
        <v>1.3550135501355014E-2</v>
      </c>
      <c r="H31" s="59">
        <v>4.8913043478260872E-2</v>
      </c>
      <c r="I31" s="59">
        <v>-1.9753086419753086E-2</v>
      </c>
      <c r="J31" s="59">
        <v>7.6045627376425855E-3</v>
      </c>
    </row>
    <row r="32" spans="1:10" x14ac:dyDescent="0.25">
      <c r="A32" s="56" t="s">
        <v>99</v>
      </c>
      <c r="B32" s="57">
        <v>5660</v>
      </c>
      <c r="C32" s="57">
        <v>3740</v>
      </c>
      <c r="D32" s="57">
        <v>6290</v>
      </c>
      <c r="E32" s="58">
        <v>4.8176362939949778E-2</v>
      </c>
      <c r="F32" s="58">
        <v>4.6474060267163712E-2</v>
      </c>
      <c r="G32" s="58">
        <v>6.4324794191338144E-2</v>
      </c>
      <c r="H32" s="59">
        <v>2.6291931097008159E-2</v>
      </c>
      <c r="I32" s="59">
        <v>4.7619047619047616E-2</v>
      </c>
      <c r="J32" s="59">
        <v>1.6155088852988692E-2</v>
      </c>
    </row>
    <row r="33" spans="1:10" x14ac:dyDescent="0.25">
      <c r="A33" s="56" t="s">
        <v>100</v>
      </c>
      <c r="B33" s="57">
        <v>5080</v>
      </c>
      <c r="C33" s="57">
        <v>3735</v>
      </c>
      <c r="D33" s="57">
        <v>4745</v>
      </c>
      <c r="E33" s="58">
        <v>4.3239562497340088E-2</v>
      </c>
      <c r="F33" s="58">
        <v>4.6411929170549863E-2</v>
      </c>
      <c r="G33" s="58">
        <v>4.8524824870890215E-2</v>
      </c>
      <c r="H33" s="59">
        <v>8.9374379344587893E-3</v>
      </c>
      <c r="I33" s="59">
        <v>0.13353566009104703</v>
      </c>
      <c r="J33" s="59">
        <v>2.5945945945945945E-2</v>
      </c>
    </row>
    <row r="34" spans="1:10" x14ac:dyDescent="0.25">
      <c r="A34" s="56" t="s">
        <v>101</v>
      </c>
      <c r="B34" s="57">
        <v>5230</v>
      </c>
      <c r="C34" s="57">
        <v>4710</v>
      </c>
      <c r="D34" s="57">
        <v>4435</v>
      </c>
      <c r="E34" s="58">
        <v>4.4516321232497769E-2</v>
      </c>
      <c r="F34" s="58">
        <v>5.8527493010251633E-2</v>
      </c>
      <c r="G34" s="58">
        <v>4.5354604489441119E-2</v>
      </c>
      <c r="H34" s="59">
        <v>6.4089521871820959E-2</v>
      </c>
      <c r="I34" s="59">
        <v>2.9508196721311476E-2</v>
      </c>
      <c r="J34" s="59">
        <v>0.15194805194805194</v>
      </c>
    </row>
    <row r="35" spans="1:10" x14ac:dyDescent="0.25">
      <c r="A35" s="56" t="s">
        <v>102</v>
      </c>
      <c r="B35" s="57">
        <v>2985</v>
      </c>
      <c r="C35" s="57">
        <v>3115</v>
      </c>
      <c r="D35" s="57">
        <v>310</v>
      </c>
      <c r="E35" s="58">
        <v>2.5407498829637828E-2</v>
      </c>
      <c r="F35" s="58">
        <v>3.8707673190431814E-2</v>
      </c>
      <c r="G35" s="58">
        <v>3.1702203814490976E-3</v>
      </c>
      <c r="H35" s="59">
        <v>-5.8359621451104099E-2</v>
      </c>
      <c r="I35" s="59">
        <v>0.10854092526690391</v>
      </c>
      <c r="J35" s="59">
        <v>-1.5873015873015872E-2</v>
      </c>
    </row>
    <row r="36" spans="1:10" x14ac:dyDescent="0.25">
      <c r="A36" s="56" t="s">
        <v>103</v>
      </c>
      <c r="B36" s="57">
        <v>885</v>
      </c>
      <c r="C36" s="57">
        <v>780</v>
      </c>
      <c r="D36" s="57">
        <v>320</v>
      </c>
      <c r="E36" s="58">
        <v>7.5328765374303103E-3</v>
      </c>
      <c r="F36" s="58">
        <v>9.6924510717614158E-3</v>
      </c>
      <c r="G36" s="58">
        <v>3.2724855550442297E-3</v>
      </c>
      <c r="H36" s="59">
        <v>-3.8043478260869568E-2</v>
      </c>
      <c r="I36" s="59">
        <v>0.16417910447761194</v>
      </c>
      <c r="J36" s="59">
        <v>0.10344827586206896</v>
      </c>
    </row>
    <row r="37" spans="1:10" x14ac:dyDescent="0.25">
      <c r="A37" s="56" t="s">
        <v>104</v>
      </c>
      <c r="B37" s="57">
        <v>530</v>
      </c>
      <c r="C37" s="57">
        <v>60</v>
      </c>
      <c r="D37" s="57">
        <v>0</v>
      </c>
      <c r="E37" s="58">
        <v>4.5112141975571351E-3</v>
      </c>
      <c r="F37" s="58">
        <v>7.4557315936626283E-4</v>
      </c>
      <c r="G37" s="58">
        <v>0</v>
      </c>
      <c r="H37" s="59">
        <v>-3.6363636363636362E-2</v>
      </c>
      <c r="I37" s="58" t="s">
        <v>189</v>
      </c>
      <c r="J37" s="58" t="s">
        <v>189</v>
      </c>
    </row>
    <row r="38" spans="1:10" x14ac:dyDescent="0.25">
      <c r="A38" s="56" t="s">
        <v>105</v>
      </c>
      <c r="B38" s="57">
        <v>1655</v>
      </c>
      <c r="C38" s="57">
        <v>145</v>
      </c>
      <c r="D38" s="57">
        <v>0</v>
      </c>
      <c r="E38" s="58">
        <v>1.4086904711239733E-2</v>
      </c>
      <c r="F38" s="58">
        <v>1.8018018018018018E-3</v>
      </c>
      <c r="G38" s="58">
        <v>0</v>
      </c>
      <c r="H38" s="59">
        <v>8.8815789473684209E-2</v>
      </c>
      <c r="I38" s="59">
        <v>-0.35555555555555557</v>
      </c>
      <c r="J38" s="58" t="s">
        <v>189</v>
      </c>
    </row>
    <row r="39" spans="1:10" x14ac:dyDescent="0.25">
      <c r="A39" s="56" t="s">
        <v>106</v>
      </c>
      <c r="B39" s="57">
        <v>7295</v>
      </c>
      <c r="C39" s="57">
        <v>4045</v>
      </c>
      <c r="D39" s="57">
        <v>5290</v>
      </c>
      <c r="E39" s="58">
        <v>6.2093033153168491E-2</v>
      </c>
      <c r="F39" s="58">
        <v>5.0264057160608888E-2</v>
      </c>
      <c r="G39" s="58">
        <v>5.4098276831824922E-2</v>
      </c>
      <c r="H39" s="59">
        <v>-4.0955631399317407E-3</v>
      </c>
      <c r="I39" s="59">
        <v>-0.16940451745379878</v>
      </c>
      <c r="J39" s="59">
        <v>0.46740638002773927</v>
      </c>
    </row>
    <row r="40" spans="1:10" x14ac:dyDescent="0.25">
      <c r="A40" s="60" t="s">
        <v>107</v>
      </c>
      <c r="B40" s="61">
        <v>117485</v>
      </c>
      <c r="C40" s="61">
        <v>80475</v>
      </c>
      <c r="D40" s="61">
        <v>97785</v>
      </c>
      <c r="E40" s="62">
        <v>1</v>
      </c>
      <c r="F40" s="62">
        <v>1</v>
      </c>
      <c r="G40" s="62">
        <v>1</v>
      </c>
      <c r="H40" s="76">
        <v>6.7697844809117783E-3</v>
      </c>
      <c r="I40" s="76">
        <v>5.9299723575095435E-2</v>
      </c>
      <c r="J40" s="76">
        <v>7.52102919346858E-2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mergeCells count="5">
    <mergeCell ref="E8:G8"/>
    <mergeCell ref="H8:J8"/>
    <mergeCell ref="B8:B9"/>
    <mergeCell ref="C8:C9"/>
    <mergeCell ref="D8:D9"/>
  </mergeCells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topLeftCell="A19" workbookViewId="0">
      <selection activeCell="C6" sqref="C6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  <c r="B1" s="220" t="s">
        <v>262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4t trimestre 2022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ht="29.25" customHeight="1" x14ac:dyDescent="0.25">
      <c r="A9" s="307"/>
      <c r="B9" s="305" t="s">
        <v>307</v>
      </c>
      <c r="C9" s="305" t="s">
        <v>308</v>
      </c>
      <c r="D9" s="305" t="s">
        <v>309</v>
      </c>
      <c r="E9" s="305" t="s">
        <v>310</v>
      </c>
    </row>
    <row r="10" spans="1:6" x14ac:dyDescent="0.25">
      <c r="A10" s="308"/>
      <c r="B10" s="306"/>
      <c r="C10" s="306"/>
      <c r="D10" s="306"/>
      <c r="E10" s="306"/>
    </row>
    <row r="11" spans="1:6" x14ac:dyDescent="0.25">
      <c r="A11" s="198" t="s">
        <v>77</v>
      </c>
      <c r="B11" s="199">
        <v>5837</v>
      </c>
      <c r="C11" s="199">
        <v>6495</v>
      </c>
      <c r="D11" s="199">
        <f>+B11-C11</f>
        <v>-658</v>
      </c>
      <c r="E11" s="217">
        <f>+D11/B11</f>
        <v>-0.11272914168237108</v>
      </c>
    </row>
    <row r="12" spans="1:6" x14ac:dyDescent="0.25">
      <c r="A12" s="198" t="s">
        <v>78</v>
      </c>
      <c r="B12" s="199">
        <v>3495</v>
      </c>
      <c r="C12" s="199">
        <v>610</v>
      </c>
      <c r="D12" s="199">
        <f t="shared" ref="D12:D41" si="0">+B12-C12</f>
        <v>2885</v>
      </c>
      <c r="E12" s="217">
        <f t="shared" ref="E12:E41" si="1">+D12/B12</f>
        <v>0.82546494992846919</v>
      </c>
    </row>
    <row r="13" spans="1:6" x14ac:dyDescent="0.25">
      <c r="A13" s="198" t="s">
        <v>79</v>
      </c>
      <c r="B13" s="199">
        <v>29624</v>
      </c>
      <c r="C13" s="199">
        <v>12255</v>
      </c>
      <c r="D13" s="199">
        <f t="shared" si="0"/>
        <v>17369</v>
      </c>
      <c r="E13" s="217">
        <f t="shared" si="1"/>
        <v>0.58631514987847688</v>
      </c>
    </row>
    <row r="14" spans="1:6" x14ac:dyDescent="0.25">
      <c r="A14" s="198" t="s">
        <v>80</v>
      </c>
      <c r="B14" s="199">
        <v>971</v>
      </c>
      <c r="C14" s="199">
        <v>1080</v>
      </c>
      <c r="D14" s="199">
        <f t="shared" si="0"/>
        <v>-109</v>
      </c>
      <c r="E14" s="217">
        <f t="shared" si="1"/>
        <v>-0.11225540679711637</v>
      </c>
    </row>
    <row r="15" spans="1:6" x14ac:dyDescent="0.25">
      <c r="A15" s="198" t="s">
        <v>81</v>
      </c>
      <c r="B15" s="199">
        <v>4408</v>
      </c>
      <c r="C15" s="199">
        <v>2235</v>
      </c>
      <c r="D15" s="199">
        <f t="shared" si="0"/>
        <v>2173</v>
      </c>
      <c r="E15" s="217">
        <f t="shared" si="1"/>
        <v>0.49296733212341198</v>
      </c>
    </row>
    <row r="16" spans="1:6" x14ac:dyDescent="0.25">
      <c r="A16" s="198" t="s">
        <v>82</v>
      </c>
      <c r="B16" s="199">
        <v>2286</v>
      </c>
      <c r="C16" s="199">
        <v>470</v>
      </c>
      <c r="D16" s="199">
        <f t="shared" si="0"/>
        <v>1816</v>
      </c>
      <c r="E16" s="217">
        <f t="shared" si="1"/>
        <v>0.79440069991251094</v>
      </c>
    </row>
    <row r="17" spans="1:5" x14ac:dyDescent="0.25">
      <c r="A17" s="198" t="s">
        <v>83</v>
      </c>
      <c r="B17" s="199">
        <v>7192</v>
      </c>
      <c r="C17" s="199">
        <v>1265</v>
      </c>
      <c r="D17" s="199">
        <f t="shared" si="0"/>
        <v>5927</v>
      </c>
      <c r="E17" s="217">
        <f t="shared" si="1"/>
        <v>0.82411012235817571</v>
      </c>
    </row>
    <row r="18" spans="1:5" x14ac:dyDescent="0.25">
      <c r="A18" s="198" t="s">
        <v>84</v>
      </c>
      <c r="B18" s="199">
        <v>38372</v>
      </c>
      <c r="C18" s="199">
        <v>41960</v>
      </c>
      <c r="D18" s="199">
        <f t="shared" si="0"/>
        <v>-3588</v>
      </c>
      <c r="E18" s="217">
        <f t="shared" si="1"/>
        <v>-9.350568122589388E-2</v>
      </c>
    </row>
    <row r="19" spans="1:5" x14ac:dyDescent="0.25">
      <c r="A19" s="198" t="s">
        <v>85</v>
      </c>
      <c r="B19" s="199">
        <v>2071</v>
      </c>
      <c r="C19" s="199">
        <v>1910</v>
      </c>
      <c r="D19" s="199">
        <f t="shared" si="0"/>
        <v>161</v>
      </c>
      <c r="E19" s="217">
        <f t="shared" si="1"/>
        <v>7.7740222114920335E-2</v>
      </c>
    </row>
    <row r="20" spans="1:5" x14ac:dyDescent="0.25">
      <c r="A20" s="198" t="s">
        <v>86</v>
      </c>
      <c r="B20" s="199">
        <v>28306</v>
      </c>
      <c r="C20" s="199">
        <v>53790</v>
      </c>
      <c r="D20" s="199">
        <f>+B20-C20</f>
        <v>-25484</v>
      </c>
      <c r="E20" s="217">
        <f t="shared" si="1"/>
        <v>-0.90030382251112839</v>
      </c>
    </row>
    <row r="21" spans="1:5" x14ac:dyDescent="0.25">
      <c r="A21" s="198" t="s">
        <v>87</v>
      </c>
      <c r="B21" s="199">
        <v>9865</v>
      </c>
      <c r="C21" s="199">
        <v>5355</v>
      </c>
      <c r="D21" s="199">
        <f t="shared" si="0"/>
        <v>4510</v>
      </c>
      <c r="E21" s="217">
        <f t="shared" si="1"/>
        <v>0.45717181956411557</v>
      </c>
    </row>
    <row r="22" spans="1:5" x14ac:dyDescent="0.25">
      <c r="A22" s="198" t="s">
        <v>88</v>
      </c>
      <c r="B22" s="199">
        <v>19286</v>
      </c>
      <c r="C22" s="199">
        <v>19225</v>
      </c>
      <c r="D22" s="199">
        <f t="shared" si="0"/>
        <v>61</v>
      </c>
      <c r="E22" s="217">
        <f t="shared" si="1"/>
        <v>3.1629161049465935E-3</v>
      </c>
    </row>
    <row r="23" spans="1:5" x14ac:dyDescent="0.25">
      <c r="A23" s="198" t="s">
        <v>89</v>
      </c>
      <c r="B23" s="199">
        <v>20453</v>
      </c>
      <c r="C23" s="199">
        <v>12840</v>
      </c>
      <c r="D23" s="199">
        <f t="shared" si="0"/>
        <v>7613</v>
      </c>
      <c r="E23" s="217">
        <f t="shared" si="1"/>
        <v>0.37221923434215032</v>
      </c>
    </row>
    <row r="24" spans="1:5" x14ac:dyDescent="0.25">
      <c r="A24" s="198" t="s">
        <v>90</v>
      </c>
      <c r="B24" s="199">
        <v>1456</v>
      </c>
      <c r="C24" s="199">
        <v>515</v>
      </c>
      <c r="D24" s="199">
        <f t="shared" si="0"/>
        <v>941</v>
      </c>
      <c r="E24" s="217">
        <f t="shared" si="1"/>
        <v>0.64629120879120883</v>
      </c>
    </row>
    <row r="25" spans="1:5" x14ac:dyDescent="0.25">
      <c r="A25" s="198" t="s">
        <v>91</v>
      </c>
      <c r="B25" s="199">
        <v>11707</v>
      </c>
      <c r="C25" s="199">
        <v>10200</v>
      </c>
      <c r="D25" s="199">
        <f t="shared" si="0"/>
        <v>1507</v>
      </c>
      <c r="E25" s="217">
        <f t="shared" si="1"/>
        <v>0.12872640300674809</v>
      </c>
    </row>
    <row r="26" spans="1:5" x14ac:dyDescent="0.25">
      <c r="A26" s="198" t="s">
        <v>92</v>
      </c>
      <c r="B26" s="199">
        <v>12190</v>
      </c>
      <c r="C26" s="199">
        <v>6985</v>
      </c>
      <c r="D26" s="199">
        <f t="shared" si="0"/>
        <v>5205</v>
      </c>
      <c r="E26" s="217">
        <f t="shared" si="1"/>
        <v>0.42698933552091878</v>
      </c>
    </row>
    <row r="27" spans="1:5" x14ac:dyDescent="0.25">
      <c r="A27" s="198" t="s">
        <v>93</v>
      </c>
      <c r="B27" s="199">
        <v>10441</v>
      </c>
      <c r="C27" s="199">
        <v>3835</v>
      </c>
      <c r="D27" s="199">
        <f t="shared" si="0"/>
        <v>6606</v>
      </c>
      <c r="E27" s="217">
        <f t="shared" si="1"/>
        <v>0.63269801743128051</v>
      </c>
    </row>
    <row r="28" spans="1:5" x14ac:dyDescent="0.25">
      <c r="A28" s="198" t="s">
        <v>94</v>
      </c>
      <c r="B28" s="199">
        <v>5302</v>
      </c>
      <c r="C28" s="199">
        <v>2610</v>
      </c>
      <c r="D28" s="199">
        <f t="shared" si="0"/>
        <v>2692</v>
      </c>
      <c r="E28" s="217">
        <f t="shared" si="1"/>
        <v>0.5077329309694455</v>
      </c>
    </row>
    <row r="29" spans="1:5" x14ac:dyDescent="0.25">
      <c r="A29" s="198" t="s">
        <v>95</v>
      </c>
      <c r="B29" s="199">
        <v>11835</v>
      </c>
      <c r="C29" s="199">
        <v>11280</v>
      </c>
      <c r="D29" s="199">
        <f t="shared" si="0"/>
        <v>555</v>
      </c>
      <c r="E29" s="217">
        <f t="shared" si="1"/>
        <v>4.6894803548795945E-2</v>
      </c>
    </row>
    <row r="30" spans="1:5" x14ac:dyDescent="0.25">
      <c r="A30" s="198" t="s">
        <v>96</v>
      </c>
      <c r="B30" s="199">
        <v>36262</v>
      </c>
      <c r="C30" s="199">
        <v>24035</v>
      </c>
      <c r="D30" s="199">
        <f t="shared" si="0"/>
        <v>12227</v>
      </c>
      <c r="E30" s="217">
        <f t="shared" si="1"/>
        <v>0.33718493188461751</v>
      </c>
    </row>
    <row r="31" spans="1:5" x14ac:dyDescent="0.25">
      <c r="A31" s="198" t="s">
        <v>97</v>
      </c>
      <c r="B31" s="199">
        <v>2039</v>
      </c>
      <c r="C31" s="199">
        <v>525</v>
      </c>
      <c r="D31" s="199">
        <f t="shared" si="0"/>
        <v>1514</v>
      </c>
      <c r="E31" s="217">
        <f t="shared" si="1"/>
        <v>0.7425208435507602</v>
      </c>
    </row>
    <row r="32" spans="1:5" x14ac:dyDescent="0.25">
      <c r="A32" s="198" t="s">
        <v>98</v>
      </c>
      <c r="B32" s="199">
        <v>4008</v>
      </c>
      <c r="C32" s="199">
        <v>5240</v>
      </c>
      <c r="D32" s="199">
        <f t="shared" si="0"/>
        <v>-1232</v>
      </c>
      <c r="E32" s="217">
        <f t="shared" si="1"/>
        <v>-0.30738522954091818</v>
      </c>
    </row>
    <row r="33" spans="1:5" x14ac:dyDescent="0.25">
      <c r="A33" s="198" t="s">
        <v>99</v>
      </c>
      <c r="B33" s="199">
        <v>20368</v>
      </c>
      <c r="C33" s="199">
        <v>15690</v>
      </c>
      <c r="D33" s="199">
        <f t="shared" si="0"/>
        <v>4678</v>
      </c>
      <c r="E33" s="217">
        <f t="shared" si="1"/>
        <v>0.22967399842890809</v>
      </c>
    </row>
    <row r="34" spans="1:5" x14ac:dyDescent="0.25">
      <c r="A34" s="198" t="s">
        <v>100</v>
      </c>
      <c r="B34" s="199">
        <v>15920</v>
      </c>
      <c r="C34" s="199">
        <v>13560</v>
      </c>
      <c r="D34" s="199">
        <f t="shared" si="0"/>
        <v>2360</v>
      </c>
      <c r="E34" s="217">
        <f t="shared" si="1"/>
        <v>0.14824120603015076</v>
      </c>
    </row>
    <row r="35" spans="1:5" x14ac:dyDescent="0.25">
      <c r="A35" s="198" t="s">
        <v>101</v>
      </c>
      <c r="B35" s="199">
        <v>9093</v>
      </c>
      <c r="C35" s="199">
        <v>14370</v>
      </c>
      <c r="D35" s="199">
        <f t="shared" si="0"/>
        <v>-5277</v>
      </c>
      <c r="E35" s="217">
        <f t="shared" si="1"/>
        <v>-0.58033652259980206</v>
      </c>
    </row>
    <row r="36" spans="1:5" x14ac:dyDescent="0.25">
      <c r="A36" s="198" t="s">
        <v>102</v>
      </c>
      <c r="B36" s="199">
        <v>12273</v>
      </c>
      <c r="C36" s="199">
        <v>6410</v>
      </c>
      <c r="D36" s="199">
        <f t="shared" si="0"/>
        <v>5863</v>
      </c>
      <c r="E36" s="217">
        <f t="shared" si="1"/>
        <v>0.4777153100301475</v>
      </c>
    </row>
    <row r="37" spans="1:5" x14ac:dyDescent="0.25">
      <c r="A37" s="198" t="s">
        <v>103</v>
      </c>
      <c r="B37" s="199">
        <v>4032</v>
      </c>
      <c r="C37" s="199">
        <v>1985</v>
      </c>
      <c r="D37" s="199">
        <f t="shared" si="0"/>
        <v>2047</v>
      </c>
      <c r="E37" s="217">
        <f t="shared" si="1"/>
        <v>0.50768849206349209</v>
      </c>
    </row>
    <row r="38" spans="1:5" x14ac:dyDescent="0.25">
      <c r="A38" s="198" t="s">
        <v>104</v>
      </c>
      <c r="B38" s="199">
        <v>3050</v>
      </c>
      <c r="C38" s="199">
        <v>590</v>
      </c>
      <c r="D38" s="199">
        <f>+B38-C38</f>
        <v>2460</v>
      </c>
      <c r="E38" s="217">
        <f t="shared" si="1"/>
        <v>0.80655737704918029</v>
      </c>
    </row>
    <row r="39" spans="1:5" x14ac:dyDescent="0.25">
      <c r="A39" s="198" t="s">
        <v>105</v>
      </c>
      <c r="B39" s="199">
        <v>7150</v>
      </c>
      <c r="C39" s="199">
        <v>1795</v>
      </c>
      <c r="D39" s="199">
        <f t="shared" si="0"/>
        <v>5355</v>
      </c>
      <c r="E39" s="217">
        <f t="shared" si="1"/>
        <v>0.74895104895104891</v>
      </c>
    </row>
    <row r="40" spans="1:5" x14ac:dyDescent="0.25">
      <c r="A40" s="198" t="s">
        <v>106</v>
      </c>
      <c r="B40" s="199">
        <v>30099</v>
      </c>
      <c r="C40" s="199">
        <v>16625</v>
      </c>
      <c r="D40" s="199">
        <f t="shared" si="0"/>
        <v>13474</v>
      </c>
      <c r="E40" s="217">
        <f t="shared" si="1"/>
        <v>0.44765606830791721</v>
      </c>
    </row>
    <row r="41" spans="1:5" ht="17.25" customHeight="1" x14ac:dyDescent="0.25">
      <c r="A41" s="200" t="s">
        <v>107</v>
      </c>
      <c r="B41" s="201">
        <v>369391</v>
      </c>
      <c r="C41" s="201">
        <v>295745</v>
      </c>
      <c r="D41" s="218">
        <f t="shared" si="0"/>
        <v>73646</v>
      </c>
      <c r="E41" s="219">
        <f t="shared" si="1"/>
        <v>0.19937139778716861</v>
      </c>
    </row>
    <row r="42" spans="1:5" x14ac:dyDescent="0.25">
      <c r="A42" s="202" t="s">
        <v>344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J50"/>
  <sheetViews>
    <sheetView workbookViewId="0">
      <selection activeCell="G16" sqref="G16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20" t="s">
        <v>262</v>
      </c>
    </row>
    <row r="2" spans="1:36" ht="15" customHeight="1" x14ac:dyDescent="0.25"/>
    <row r="3" spans="1:36" ht="18.75" customHeight="1" x14ac:dyDescent="0.3">
      <c r="A3" s="30" t="str">
        <f>TRGSS1!A3</f>
        <v>LLOCS DE TREBALL. RÈGIM GENERAL SEGURETAT SOCIAL.</v>
      </c>
    </row>
    <row r="5" spans="1:36" x14ac:dyDescent="0.25">
      <c r="A5" s="29" t="str">
        <f>Índex!A35</f>
        <v>TRGSS6</v>
      </c>
      <c r="C5" s="29" t="str">
        <f>Índex!A7</f>
        <v>4t trimestre 2022</v>
      </c>
    </row>
    <row r="6" spans="1:36" ht="15.75" thickBot="1" x14ac:dyDescent="0.3">
      <c r="A6" s="31" t="str">
        <f>Índex!B35</f>
        <v>Dades municipals. Llocs de treball assalariat ocupats per dones.</v>
      </c>
      <c r="B6" s="32"/>
      <c r="C6" s="32"/>
      <c r="D6" s="32"/>
      <c r="E6" s="32"/>
      <c r="F6" s="32"/>
    </row>
    <row r="8" spans="1:36" ht="15" customHeight="1" x14ac:dyDescent="0.25">
      <c r="B8" s="303" t="s">
        <v>301</v>
      </c>
      <c r="C8" s="303" t="s">
        <v>302</v>
      </c>
    </row>
    <row r="9" spans="1:36" ht="29.25" customHeight="1" x14ac:dyDescent="0.25">
      <c r="B9" s="304"/>
      <c r="C9" s="304" t="s">
        <v>187</v>
      </c>
    </row>
    <row r="10" spans="1:36" x14ac:dyDescent="0.25">
      <c r="A10" s="56" t="s">
        <v>77</v>
      </c>
      <c r="B10" s="57">
        <v>1824</v>
      </c>
      <c r="C10" s="196">
        <v>0.27775239835541343</v>
      </c>
      <c r="AI10" s="57"/>
      <c r="AJ10" s="57"/>
    </row>
    <row r="11" spans="1:36" x14ac:dyDescent="0.25">
      <c r="A11" s="56" t="s">
        <v>78</v>
      </c>
      <c r="B11" s="57">
        <v>341</v>
      </c>
      <c r="C11" s="196">
        <v>0.4671232876712329</v>
      </c>
    </row>
    <row r="12" spans="1:36" x14ac:dyDescent="0.25">
      <c r="A12" s="56" t="s">
        <v>79</v>
      </c>
      <c r="B12" s="57">
        <v>6103</v>
      </c>
      <c r="C12" s="196">
        <v>0.49437019036046981</v>
      </c>
    </row>
    <row r="13" spans="1:36" x14ac:dyDescent="0.25">
      <c r="A13" s="56" t="s">
        <v>80</v>
      </c>
      <c r="B13" s="57">
        <v>401</v>
      </c>
      <c r="C13" s="196">
        <v>0.35964125560538118</v>
      </c>
    </row>
    <row r="14" spans="1:36" x14ac:dyDescent="0.25">
      <c r="A14" s="56" t="s">
        <v>81</v>
      </c>
      <c r="B14" s="57">
        <v>1071</v>
      </c>
      <c r="C14" s="196">
        <v>0.45808383233532934</v>
      </c>
    </row>
    <row r="15" spans="1:36" x14ac:dyDescent="0.25">
      <c r="A15" s="56" t="s">
        <v>82</v>
      </c>
      <c r="B15" s="57">
        <v>255</v>
      </c>
      <c r="C15" s="196">
        <v>0.46703296703296704</v>
      </c>
    </row>
    <row r="16" spans="1:36" x14ac:dyDescent="0.25">
      <c r="A16" s="56" t="s">
        <v>83</v>
      </c>
      <c r="B16" s="57">
        <v>738</v>
      </c>
      <c r="C16" s="196">
        <v>0.53672727272727272</v>
      </c>
    </row>
    <row r="17" spans="1:3" x14ac:dyDescent="0.25">
      <c r="A17" s="56" t="s">
        <v>84</v>
      </c>
      <c r="B17" s="57">
        <v>17292</v>
      </c>
      <c r="C17" s="196">
        <v>0.41175350033336511</v>
      </c>
    </row>
    <row r="18" spans="1:3" x14ac:dyDescent="0.25">
      <c r="A18" s="56" t="s">
        <v>87</v>
      </c>
      <c r="B18" s="57">
        <v>2475</v>
      </c>
      <c r="C18" s="196">
        <v>0.45421178197834466</v>
      </c>
    </row>
    <row r="19" spans="1:3" x14ac:dyDescent="0.25">
      <c r="A19" s="56" t="s">
        <v>88</v>
      </c>
      <c r="B19" s="57">
        <v>10302</v>
      </c>
      <c r="C19" s="196">
        <v>0.53400373211693963</v>
      </c>
    </row>
    <row r="20" spans="1:3" x14ac:dyDescent="0.25">
      <c r="A20" s="56" t="s">
        <v>89</v>
      </c>
      <c r="B20" s="57">
        <v>5527</v>
      </c>
      <c r="C20" s="196">
        <v>0.42831680099194047</v>
      </c>
    </row>
    <row r="21" spans="1:3" x14ac:dyDescent="0.25">
      <c r="A21" s="56" t="s">
        <v>91</v>
      </c>
      <c r="B21" s="57">
        <v>4160</v>
      </c>
      <c r="C21" s="196">
        <v>0.4042759961127308</v>
      </c>
    </row>
    <row r="22" spans="1:3" x14ac:dyDescent="0.25">
      <c r="A22" s="56" t="s">
        <v>92</v>
      </c>
      <c r="B22" s="57">
        <v>2922</v>
      </c>
      <c r="C22" s="196">
        <v>0.41417434443656981</v>
      </c>
    </row>
    <row r="23" spans="1:3" x14ac:dyDescent="0.25">
      <c r="A23" s="56" t="s">
        <v>93</v>
      </c>
      <c r="B23" s="57">
        <v>1864</v>
      </c>
      <c r="C23" s="196">
        <v>0.47369758576874205</v>
      </c>
    </row>
    <row r="24" spans="1:3" x14ac:dyDescent="0.25">
      <c r="A24" s="56" t="s">
        <v>94</v>
      </c>
      <c r="B24" s="57">
        <v>1060</v>
      </c>
      <c r="C24" s="196">
        <v>0.39317507418397624</v>
      </c>
    </row>
    <row r="25" spans="1:3" x14ac:dyDescent="0.25">
      <c r="A25" s="56" t="s">
        <v>190</v>
      </c>
      <c r="B25" s="57">
        <v>272</v>
      </c>
      <c r="C25" s="196">
        <v>0.44736842105263158</v>
      </c>
    </row>
    <row r="26" spans="1:3" x14ac:dyDescent="0.25">
      <c r="A26" s="56" t="s">
        <v>191</v>
      </c>
      <c r="B26" s="57">
        <v>653</v>
      </c>
      <c r="C26" s="196">
        <v>0.32996462860030318</v>
      </c>
    </row>
    <row r="27" spans="1:3" x14ac:dyDescent="0.25">
      <c r="A27" s="56" t="s">
        <v>192</v>
      </c>
      <c r="B27" s="57">
        <v>25518</v>
      </c>
      <c r="C27" s="196">
        <v>0.47386306660971939</v>
      </c>
    </row>
    <row r="28" spans="1:3" x14ac:dyDescent="0.25">
      <c r="A28" s="56" t="s">
        <v>95</v>
      </c>
      <c r="B28" s="57">
        <v>5158</v>
      </c>
      <c r="C28" s="196">
        <v>0.45557322027910263</v>
      </c>
    </row>
    <row r="29" spans="1:3" x14ac:dyDescent="0.25">
      <c r="A29" s="56" t="s">
        <v>96</v>
      </c>
      <c r="B29" s="57">
        <v>11101</v>
      </c>
      <c r="C29" s="196">
        <v>0.46108157501246055</v>
      </c>
    </row>
    <row r="30" spans="1:3" x14ac:dyDescent="0.25">
      <c r="A30" s="56" t="s">
        <v>97</v>
      </c>
      <c r="B30" s="57">
        <v>228</v>
      </c>
      <c r="C30" s="196">
        <v>0.375</v>
      </c>
    </row>
    <row r="31" spans="1:3" x14ac:dyDescent="0.25">
      <c r="A31" s="56" t="s">
        <v>98</v>
      </c>
      <c r="B31" s="57">
        <v>1690</v>
      </c>
      <c r="C31" s="196">
        <v>0.31772889640909946</v>
      </c>
    </row>
    <row r="32" spans="1:3" x14ac:dyDescent="0.25">
      <c r="A32" s="56" t="s">
        <v>99</v>
      </c>
      <c r="B32" s="57">
        <v>8675</v>
      </c>
      <c r="C32" s="196">
        <v>0.5499904900779814</v>
      </c>
    </row>
    <row r="33" spans="1:4" x14ac:dyDescent="0.25">
      <c r="A33" s="56" t="s">
        <v>100</v>
      </c>
      <c r="B33" s="57">
        <v>5917</v>
      </c>
      <c r="C33" s="196">
        <v>0.43481775426219871</v>
      </c>
    </row>
    <row r="34" spans="1:4" x14ac:dyDescent="0.25">
      <c r="A34" s="56" t="s">
        <v>101</v>
      </c>
      <c r="B34" s="57">
        <v>7084</v>
      </c>
      <c r="C34" s="196">
        <v>0.4911259012756517</v>
      </c>
    </row>
    <row r="35" spans="1:4" x14ac:dyDescent="0.25">
      <c r="A35" s="56" t="s">
        <v>102</v>
      </c>
      <c r="B35" s="57">
        <v>2746</v>
      </c>
      <c r="C35" s="196">
        <v>0.42455163883735314</v>
      </c>
    </row>
    <row r="36" spans="1:4" x14ac:dyDescent="0.25">
      <c r="A36" s="56" t="s">
        <v>103</v>
      </c>
      <c r="B36" s="57">
        <v>1196</v>
      </c>
      <c r="C36" s="196">
        <v>0.58001939864209506</v>
      </c>
    </row>
    <row r="37" spans="1:4" x14ac:dyDescent="0.25">
      <c r="A37" s="56" t="s">
        <v>104</v>
      </c>
      <c r="B37" s="57">
        <v>315</v>
      </c>
      <c r="C37" s="196">
        <v>0.48686244204018547</v>
      </c>
    </row>
    <row r="38" spans="1:4" x14ac:dyDescent="0.25">
      <c r="A38" s="56" t="s">
        <v>105</v>
      </c>
      <c r="B38" s="57">
        <v>733</v>
      </c>
      <c r="C38" s="196">
        <v>0.3880359978824775</v>
      </c>
    </row>
    <row r="39" spans="1:4" x14ac:dyDescent="0.25">
      <c r="A39" s="56" t="s">
        <v>106</v>
      </c>
      <c r="B39" s="57">
        <v>8322</v>
      </c>
      <c r="C39" s="196">
        <v>0.49880124670342846</v>
      </c>
    </row>
    <row r="40" spans="1:4" x14ac:dyDescent="0.25">
      <c r="A40" s="60" t="s">
        <v>107</v>
      </c>
      <c r="B40" s="210">
        <v>135943</v>
      </c>
      <c r="C40" s="197">
        <v>0.45625958630781571</v>
      </c>
    </row>
    <row r="41" spans="1:4" ht="17.25" customHeight="1" x14ac:dyDescent="0.25"/>
    <row r="42" spans="1:4" x14ac:dyDescent="0.25">
      <c r="A42" s="44" t="s">
        <v>34</v>
      </c>
    </row>
    <row r="48" spans="1:4" x14ac:dyDescent="0.25">
      <c r="D48" s="221">
        <v>287516</v>
      </c>
    </row>
    <row r="49" spans="4:4" x14ac:dyDescent="0.25">
      <c r="D49" s="153">
        <f>D48-B40</f>
        <v>151573</v>
      </c>
    </row>
    <row r="50" spans="4:4" x14ac:dyDescent="0.25">
      <c r="D50" s="221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>
      <selection activeCell="A5" sqref="A5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20" t="s">
        <v>262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4t trimestre 2022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6" x14ac:dyDescent="0.25">
      <c r="A29" s="44" t="s">
        <v>34</v>
      </c>
    </row>
    <row r="30" spans="1:6" x14ac:dyDescent="0.25">
      <c r="A30" s="44"/>
    </row>
    <row r="31" spans="1:6" ht="30" x14ac:dyDescent="0.25">
      <c r="B31" s="144" t="s">
        <v>38</v>
      </c>
      <c r="C31" s="147" t="s">
        <v>203</v>
      </c>
      <c r="D31" s="147" t="s">
        <v>211</v>
      </c>
      <c r="E31" s="147" t="s">
        <v>204</v>
      </c>
      <c r="F31" s="147" t="s">
        <v>205</v>
      </c>
    </row>
    <row r="32" spans="1:6" x14ac:dyDescent="0.25">
      <c r="A32" s="145" t="s">
        <v>29</v>
      </c>
      <c r="B32" s="148">
        <v>48810</v>
      </c>
      <c r="C32" s="47">
        <v>-7.5233834892232615E-3</v>
      </c>
      <c r="D32" s="47">
        <v>6.5992988244998971E-3</v>
      </c>
      <c r="E32" s="47">
        <v>-3.2219688708238325E-2</v>
      </c>
      <c r="F32" s="47">
        <v>-9.4198864269012361E-2</v>
      </c>
    </row>
    <row r="33" spans="1:6" x14ac:dyDescent="0.25">
      <c r="A33" s="145" t="s">
        <v>30</v>
      </c>
      <c r="B33" s="148">
        <v>236050</v>
      </c>
      <c r="C33" s="47">
        <v>-5.0810856586357286E-4</v>
      </c>
      <c r="D33" s="47">
        <v>1.7347268613295982E-2</v>
      </c>
      <c r="E33" s="47">
        <v>5.2760681473552763E-2</v>
      </c>
      <c r="F33" s="47">
        <v>5.2000606109224447E-2</v>
      </c>
    </row>
    <row r="34" spans="1:6" x14ac:dyDescent="0.25">
      <c r="A34" s="145" t="s">
        <v>31</v>
      </c>
      <c r="B34" s="148">
        <v>346370</v>
      </c>
      <c r="C34" s="47">
        <v>-1.7724109111344872E-3</v>
      </c>
      <c r="D34" s="47">
        <v>1.6209714092916133E-2</v>
      </c>
      <c r="E34" s="47">
        <v>2.9934315186007854E-2</v>
      </c>
      <c r="F34" s="47">
        <v>-4.0457207444303471E-2</v>
      </c>
    </row>
    <row r="35" spans="1:6" x14ac:dyDescent="0.25">
      <c r="A35" s="145" t="s">
        <v>32</v>
      </c>
      <c r="B35" s="148">
        <v>557535</v>
      </c>
      <c r="C35" s="47">
        <v>-2.0048151363542795E-3</v>
      </c>
      <c r="D35" s="47">
        <v>1.5537199114762161E-2</v>
      </c>
      <c r="E35" s="47">
        <v>1.404846392669481E-2</v>
      </c>
      <c r="F35" s="47">
        <v>-3.2940405116161281E-2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1"/>
  <sheetViews>
    <sheetView workbookViewId="0">
      <selection activeCell="H36" sqref="H36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20" t="s">
        <v>262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4t trimestre 2022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212</v>
      </c>
    </row>
    <row r="30" spans="1:3" x14ac:dyDescent="0.25">
      <c r="A30" s="44"/>
    </row>
    <row r="31" spans="1:3" ht="30.75" customHeight="1" x14ac:dyDescent="0.25">
      <c r="B31" s="147" t="s">
        <v>44</v>
      </c>
      <c r="C31" s="147" t="s">
        <v>39</v>
      </c>
    </row>
    <row r="32" spans="1:3" x14ac:dyDescent="0.25">
      <c r="A32" s="151">
        <v>2016</v>
      </c>
      <c r="B32" s="148">
        <v>50535</v>
      </c>
      <c r="C32" s="47">
        <f>(B32-B40)/B40</f>
        <v>1.6054227613271496E-3</v>
      </c>
    </row>
    <row r="33" spans="1:6" x14ac:dyDescent="0.25">
      <c r="A33" s="151">
        <v>2017</v>
      </c>
      <c r="B33" s="148">
        <v>50171</v>
      </c>
      <c r="C33" s="47">
        <f t="shared" ref="C33:C37" si="0">(B33-B32)/B32</f>
        <v>-7.2029286633026619E-3</v>
      </c>
    </row>
    <row r="34" spans="1:6" x14ac:dyDescent="0.25">
      <c r="A34" s="151">
        <v>2018</v>
      </c>
      <c r="B34" s="148">
        <v>50534</v>
      </c>
      <c r="C34" s="47">
        <f t="shared" si="0"/>
        <v>7.2352554264415699E-3</v>
      </c>
    </row>
    <row r="35" spans="1:6" x14ac:dyDescent="0.25">
      <c r="A35" s="151">
        <v>2019</v>
      </c>
      <c r="B35" s="148">
        <v>50435</v>
      </c>
      <c r="C35" s="47">
        <f t="shared" si="0"/>
        <v>-1.95907705703091E-3</v>
      </c>
    </row>
    <row r="36" spans="1:6" x14ac:dyDescent="0.25">
      <c r="A36" s="151">
        <v>2020</v>
      </c>
      <c r="B36" s="148">
        <v>48490</v>
      </c>
      <c r="C36" s="47">
        <f t="shared" si="0"/>
        <v>-3.8564488946168332E-2</v>
      </c>
    </row>
    <row r="37" spans="1:6" x14ac:dyDescent="0.25">
      <c r="A37" s="151">
        <v>2021</v>
      </c>
      <c r="B37" s="148">
        <v>49180</v>
      </c>
      <c r="C37" s="47">
        <f t="shared" si="0"/>
        <v>1.4229738090327902E-2</v>
      </c>
    </row>
    <row r="38" spans="1:6" x14ac:dyDescent="0.25">
      <c r="A38" s="151">
        <v>2022</v>
      </c>
      <c r="B38" s="148">
        <v>48810</v>
      </c>
      <c r="C38" s="47">
        <f>(B38-B37)/B37</f>
        <v>-7.5233834892232615E-3</v>
      </c>
    </row>
    <row r="39" spans="1:6" hidden="1" x14ac:dyDescent="0.25">
      <c r="A39" s="37"/>
      <c r="B39" s="37"/>
    </row>
    <row r="40" spans="1:6" ht="15.75" hidden="1" x14ac:dyDescent="0.3">
      <c r="A40" s="211">
        <v>2015</v>
      </c>
      <c r="B40" s="237">
        <v>50454</v>
      </c>
    </row>
    <row r="41" spans="1:6" x14ac:dyDescent="0.25">
      <c r="F41" s="73"/>
    </row>
  </sheetData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I24"/>
  <sheetViews>
    <sheetView workbookViewId="0">
      <selection activeCell="H16" sqref="H16"/>
    </sheetView>
  </sheetViews>
  <sheetFormatPr baseColWidth="10" defaultColWidth="11.42578125" defaultRowHeight="15" x14ac:dyDescent="0.25"/>
  <cols>
    <col min="1" max="1" width="46" style="1" customWidth="1"/>
    <col min="2" max="2" width="11.42578125" style="1"/>
    <col min="3" max="3" width="8.140625" style="1" customWidth="1"/>
    <col min="4" max="16384" width="11.42578125" style="1"/>
  </cols>
  <sheetData>
    <row r="1" spans="1:9" x14ac:dyDescent="0.25">
      <c r="A1" s="2" t="s">
        <v>28</v>
      </c>
      <c r="C1" s="224" t="s">
        <v>262</v>
      </c>
    </row>
    <row r="3" spans="1:9" ht="18.75" x14ac:dyDescent="0.3">
      <c r="A3" s="30" t="str">
        <f>[1]GRETA1!A3</f>
        <v>LLOCS DE TREBALL. RÈGIM ESPECIAL TREBALLADORS AUTÒNOMS</v>
      </c>
    </row>
    <row r="5" spans="1:9" x14ac:dyDescent="0.25">
      <c r="A5" s="29" t="str">
        <f>[1]Índex!A36</f>
        <v>TRETA1</v>
      </c>
      <c r="C5" s="29" t="str">
        <f>Índex!A7</f>
        <v>4t trimestre 2022</v>
      </c>
    </row>
    <row r="6" spans="1:9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  <c r="G6" s="32"/>
      <c r="H6" s="32"/>
      <c r="I6" s="32"/>
    </row>
    <row r="8" spans="1:9" ht="15.75" x14ac:dyDescent="0.25">
      <c r="A8" s="7"/>
      <c r="B8" s="54"/>
      <c r="C8" s="54"/>
      <c r="D8" s="299" t="s">
        <v>130</v>
      </c>
      <c r="E8" s="299"/>
      <c r="F8" s="299"/>
      <c r="G8" s="299"/>
    </row>
    <row r="9" spans="1:9" ht="15.75" x14ac:dyDescent="0.25">
      <c r="A9" s="9"/>
      <c r="B9" s="27">
        <v>2022</v>
      </c>
      <c r="C9" s="27" t="s">
        <v>131</v>
      </c>
      <c r="D9" s="27" t="s">
        <v>207</v>
      </c>
      <c r="E9" s="27" t="s">
        <v>208</v>
      </c>
      <c r="F9" s="27" t="s">
        <v>209</v>
      </c>
      <c r="G9" s="27" t="s">
        <v>210</v>
      </c>
    </row>
    <row r="10" spans="1:9" x14ac:dyDescent="0.25">
      <c r="A10" s="11" t="s">
        <v>132</v>
      </c>
      <c r="B10" s="12">
        <v>48810</v>
      </c>
      <c r="C10" s="13"/>
      <c r="D10" s="13">
        <v>-7.5233834892232615E-3</v>
      </c>
      <c r="E10" s="13">
        <v>6.5992988244998971E-3</v>
      </c>
      <c r="F10" s="13">
        <v>-3.2219688708238325E-2</v>
      </c>
      <c r="G10" s="13">
        <v>-9.4198864269012361E-2</v>
      </c>
    </row>
    <row r="11" spans="1:9" ht="29.25" customHeight="1" x14ac:dyDescent="0.25">
      <c r="A11" s="14" t="s">
        <v>315</v>
      </c>
      <c r="B11" s="15">
        <v>6500</v>
      </c>
      <c r="C11" s="16">
        <v>0.13316943249334154</v>
      </c>
      <c r="D11" s="16">
        <v>-2.6946107784431138E-2</v>
      </c>
      <c r="E11" s="16">
        <v>-3.2017870439314963E-2</v>
      </c>
      <c r="F11" s="16">
        <v>-9.5211581291759467E-2</v>
      </c>
      <c r="G11" s="16">
        <v>-0.20693020985846755</v>
      </c>
    </row>
    <row r="12" spans="1:9" x14ac:dyDescent="0.25">
      <c r="A12" s="14" t="s">
        <v>319</v>
      </c>
      <c r="B12" s="15">
        <v>5145</v>
      </c>
      <c r="C12" s="16">
        <v>0.10540872771972956</v>
      </c>
      <c r="D12" s="16">
        <v>-3.2894736842105261E-2</v>
      </c>
      <c r="E12" s="16">
        <v>-4.8983364140480594E-2</v>
      </c>
      <c r="F12" s="16">
        <v>-4.1720990873533245E-2</v>
      </c>
      <c r="G12" s="16">
        <v>-0.20417633410672853</v>
      </c>
    </row>
    <row r="13" spans="1:9" ht="25.5" customHeight="1" x14ac:dyDescent="0.25">
      <c r="A13" s="14" t="s">
        <v>318</v>
      </c>
      <c r="B13" s="15">
        <v>4830</v>
      </c>
      <c r="C13" s="16">
        <v>9.8955132145052249E-2</v>
      </c>
      <c r="D13" s="16">
        <v>-2.2267206477732792E-2</v>
      </c>
      <c r="E13" s="16">
        <v>-2.8169014084507043E-2</v>
      </c>
      <c r="F13" s="16">
        <v>-5.921308920919361E-2</v>
      </c>
      <c r="G13" s="16">
        <v>-0.32277061132922041</v>
      </c>
    </row>
    <row r="14" spans="1:9" ht="20.25" customHeight="1" x14ac:dyDescent="0.25">
      <c r="A14" s="14" t="s">
        <v>316</v>
      </c>
      <c r="B14" s="15">
        <v>4650</v>
      </c>
      <c r="C14" s="16">
        <v>9.526736324523663E-2</v>
      </c>
      <c r="D14" s="16">
        <v>-6.41025641025641E-3</v>
      </c>
      <c r="E14" s="16">
        <v>2.1551724137931034E-3</v>
      </c>
      <c r="F14" s="16">
        <v>1.5727391874180863E-2</v>
      </c>
      <c r="G14" s="16">
        <v>-1.9814502529510961E-2</v>
      </c>
    </row>
    <row r="15" spans="1:9" ht="30" x14ac:dyDescent="0.25">
      <c r="A15" s="14" t="s">
        <v>317</v>
      </c>
      <c r="B15" s="15">
        <v>2975</v>
      </c>
      <c r="C15" s="16">
        <v>6.095062487195247E-2</v>
      </c>
      <c r="D15" s="16">
        <v>-1.9769357495881382E-2</v>
      </c>
      <c r="E15" s="16">
        <v>-1.4900662251655629E-2</v>
      </c>
      <c r="F15" s="16">
        <v>-7.1762870514820595E-2</v>
      </c>
      <c r="G15" s="16">
        <v>-7.8376703841387854E-2</v>
      </c>
    </row>
    <row r="16" spans="1:9" ht="23.25" customHeight="1" x14ac:dyDescent="0.25">
      <c r="A16" s="14" t="s">
        <v>321</v>
      </c>
      <c r="B16" s="15">
        <v>2770</v>
      </c>
      <c r="C16" s="16">
        <v>5.6750665847162464E-2</v>
      </c>
      <c r="D16" s="16">
        <v>5.4446460980036296E-3</v>
      </c>
      <c r="E16" s="16">
        <v>6.9498069498069498E-2</v>
      </c>
      <c r="F16" s="16">
        <v>1.0842067220816769E-3</v>
      </c>
      <c r="G16" s="16">
        <v>0.27708621484555096</v>
      </c>
    </row>
    <row r="17" spans="1:7" ht="18.75" customHeight="1" x14ac:dyDescent="0.25">
      <c r="A17" s="14" t="s">
        <v>325</v>
      </c>
      <c r="B17" s="15">
        <v>2030</v>
      </c>
      <c r="C17" s="16">
        <v>4.1589838147920506E-2</v>
      </c>
      <c r="D17" s="16">
        <v>3.8363171355498722E-2</v>
      </c>
      <c r="E17" s="16">
        <v>0.13407821229050279</v>
      </c>
      <c r="F17" s="16">
        <v>0.12465373961218837</v>
      </c>
      <c r="G17" s="16">
        <v>0.94444444444444442</v>
      </c>
    </row>
    <row r="18" spans="1:7" ht="21.75" customHeight="1" x14ac:dyDescent="0.25">
      <c r="A18" s="14" t="s">
        <v>320</v>
      </c>
      <c r="B18" s="15">
        <v>1570</v>
      </c>
      <c r="C18" s="16">
        <v>3.2165539848391725E-2</v>
      </c>
      <c r="D18" s="16">
        <v>2.2801302931596091E-2</v>
      </c>
      <c r="E18" s="16">
        <v>5.016722408026756E-2</v>
      </c>
      <c r="F18" s="16">
        <v>6.5852002715546504E-2</v>
      </c>
      <c r="G18" s="16">
        <v>-0.14627514953779228</v>
      </c>
    </row>
    <row r="19" spans="1:7" ht="19.5" customHeight="1" x14ac:dyDescent="0.25">
      <c r="A19" s="14" t="s">
        <v>323</v>
      </c>
      <c r="B19" s="15">
        <v>1450</v>
      </c>
      <c r="C19" s="16">
        <v>2.970702724851465E-2</v>
      </c>
      <c r="D19" s="16">
        <v>5.4545454545454543E-2</v>
      </c>
      <c r="E19" s="16">
        <v>0.11538461538461539</v>
      </c>
      <c r="F19" s="16">
        <v>5.3013798111837325E-2</v>
      </c>
      <c r="G19" s="16">
        <v>0.61290322580645162</v>
      </c>
    </row>
    <row r="20" spans="1:7" ht="30" x14ac:dyDescent="0.25">
      <c r="A20" s="17" t="s">
        <v>324</v>
      </c>
      <c r="B20" s="18">
        <v>1175</v>
      </c>
      <c r="C20" s="19">
        <v>2.4072935873796355E-2</v>
      </c>
      <c r="D20" s="19">
        <v>-3.292181069958848E-2</v>
      </c>
      <c r="E20" s="19">
        <v>-2.0833333333333332E-2</v>
      </c>
      <c r="F20" s="19">
        <v>-5.1654560129136398E-2</v>
      </c>
      <c r="G20" s="19">
        <v>-0.17369901547116737</v>
      </c>
    </row>
    <row r="23" spans="1:7" x14ac:dyDescent="0.25">
      <c r="A23" s="44" t="s">
        <v>212</v>
      </c>
    </row>
    <row r="24" spans="1:7" x14ac:dyDescent="0.25">
      <c r="A24" s="44"/>
    </row>
  </sheetData>
  <mergeCells count="1">
    <mergeCell ref="D8:G8"/>
  </mergeCells>
  <conditionalFormatting sqref="D10:F20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conditionalFormatting sqref="C11:C20">
    <cfRule type="colorScale" priority="3">
      <colorScale>
        <cfvo type="min"/>
        <cfvo type="max"/>
        <color rgb="FFFFEF9C"/>
        <color rgb="FF63BE7B"/>
      </colorScale>
    </cfRule>
  </conditionalFormatting>
  <conditionalFormatting sqref="G10:G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{3C0E587D-1EB0-4027-8127-FFEFB362B5D2}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  <x14:conditionalFormatting xmlns:xm="http://schemas.microsoft.com/office/excel/2006/main">
          <x14:cfRule type="dataBar" id="{3C0E587D-1EB0-4027-8127-FFEFB362B5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G10:G20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topLeftCell="A13" workbookViewId="0">
      <selection activeCell="C6" sqref="C6"/>
    </sheetView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24" t="s">
        <v>262</v>
      </c>
    </row>
    <row r="3" spans="1:9" ht="18.75" x14ac:dyDescent="0.3">
      <c r="A3" s="30" t="str">
        <f>[3]TRETA1!A3</f>
        <v>LLOCS DE TREBALL. RÈGIM ESPECIAL TREBALLADORS AUTÒNOMS</v>
      </c>
    </row>
    <row r="5" spans="1:9" x14ac:dyDescent="0.25">
      <c r="A5" s="29" t="str">
        <f>[3]Índex!A37</f>
        <v>TRETA2</v>
      </c>
      <c r="C5" s="29" t="str">
        <f>Índex!A7</f>
        <v>4t trimestre 2022</v>
      </c>
    </row>
    <row r="6" spans="1:9" ht="15.75" thickBot="1" x14ac:dyDescent="0.3">
      <c r="A6" s="31" t="str">
        <f>[3]Índex!B28</f>
        <v>Dinamisme llocs de treball.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9" t="s">
        <v>54</v>
      </c>
      <c r="B7" s="291" t="s">
        <v>55</v>
      </c>
      <c r="C7" s="293" t="s">
        <v>58</v>
      </c>
      <c r="D7" s="293"/>
    </row>
    <row r="8" spans="1:9" x14ac:dyDescent="0.25">
      <c r="A8" s="290"/>
      <c r="B8" s="292"/>
      <c r="C8" s="33" t="s">
        <v>55</v>
      </c>
      <c r="D8" s="33" t="s">
        <v>56</v>
      </c>
    </row>
    <row r="9" spans="1:9" x14ac:dyDescent="0.25">
      <c r="A9" s="34" t="s">
        <v>323</v>
      </c>
      <c r="B9" s="38">
        <v>1450</v>
      </c>
      <c r="C9" s="38">
        <v>75</v>
      </c>
      <c r="D9" s="36">
        <v>5.4545454545454543E-2</v>
      </c>
    </row>
    <row r="10" spans="1:9" x14ac:dyDescent="0.25">
      <c r="A10" s="34" t="s">
        <v>325</v>
      </c>
      <c r="B10" s="38">
        <v>2030</v>
      </c>
      <c r="C10" s="38">
        <v>75</v>
      </c>
      <c r="D10" s="36">
        <v>3.8363171355498722E-2</v>
      </c>
    </row>
    <row r="11" spans="1:9" ht="30" x14ac:dyDescent="0.25">
      <c r="A11" s="34" t="s">
        <v>336</v>
      </c>
      <c r="B11" s="38">
        <v>230</v>
      </c>
      <c r="C11" s="38">
        <v>40</v>
      </c>
      <c r="D11" s="36">
        <v>0.21052631578947367</v>
      </c>
    </row>
    <row r="12" spans="1:9" x14ac:dyDescent="0.25">
      <c r="A12" s="34" t="s">
        <v>320</v>
      </c>
      <c r="B12" s="38">
        <v>1570</v>
      </c>
      <c r="C12" s="38">
        <v>35</v>
      </c>
      <c r="D12" s="36">
        <v>2.2801302931596091E-2</v>
      </c>
    </row>
    <row r="13" spans="1:9" x14ac:dyDescent="0.25">
      <c r="A13" s="34" t="s">
        <v>337</v>
      </c>
      <c r="B13" s="38">
        <v>1135</v>
      </c>
      <c r="C13" s="38">
        <v>35</v>
      </c>
      <c r="D13" s="36">
        <v>3.1818181818181815E-2</v>
      </c>
    </row>
    <row r="14" spans="1:9" x14ac:dyDescent="0.25">
      <c r="A14" s="34" t="s">
        <v>334</v>
      </c>
      <c r="B14" s="38">
        <v>910</v>
      </c>
      <c r="C14" s="38">
        <v>30</v>
      </c>
      <c r="D14" s="36">
        <v>3.4090909090909088E-2</v>
      </c>
    </row>
    <row r="15" spans="1:9" x14ac:dyDescent="0.25">
      <c r="A15" s="34" t="s">
        <v>338</v>
      </c>
      <c r="B15" s="38">
        <v>240</v>
      </c>
      <c r="C15" s="38">
        <v>30</v>
      </c>
      <c r="D15" s="36">
        <v>0.14285714285714285</v>
      </c>
    </row>
    <row r="16" spans="1:9" x14ac:dyDescent="0.25">
      <c r="A16" s="34" t="s">
        <v>339</v>
      </c>
      <c r="B16" s="45">
        <v>630</v>
      </c>
      <c r="C16" s="38">
        <v>30</v>
      </c>
      <c r="D16" s="36">
        <v>0.05</v>
      </c>
    </row>
    <row r="17" spans="1:4" ht="16.5" customHeight="1" x14ac:dyDescent="0.25">
      <c r="A17" s="34" t="s">
        <v>340</v>
      </c>
      <c r="B17" s="38">
        <v>230</v>
      </c>
      <c r="C17" s="38">
        <v>20</v>
      </c>
      <c r="D17" s="36">
        <v>9.5238095238095233E-2</v>
      </c>
    </row>
    <row r="18" spans="1:4" ht="15" customHeight="1" x14ac:dyDescent="0.25">
      <c r="A18" s="34" t="s">
        <v>333</v>
      </c>
      <c r="B18" s="38">
        <v>965</v>
      </c>
      <c r="C18" s="38">
        <v>15</v>
      </c>
      <c r="D18" s="36">
        <v>1.5789473684210527E-2</v>
      </c>
    </row>
    <row r="19" spans="1:4" x14ac:dyDescent="0.25">
      <c r="A19" s="294" t="s">
        <v>57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ht="30" x14ac:dyDescent="0.25">
      <c r="A21" s="34" t="s">
        <v>315</v>
      </c>
      <c r="B21" s="35">
        <v>6500</v>
      </c>
      <c r="C21" s="35">
        <v>-180</v>
      </c>
      <c r="D21" s="36">
        <v>-2.6946107784431138E-2</v>
      </c>
    </row>
    <row r="22" spans="1:4" x14ac:dyDescent="0.25">
      <c r="A22" s="34" t="s">
        <v>319</v>
      </c>
      <c r="B22" s="35">
        <v>5145</v>
      </c>
      <c r="C22" s="35">
        <v>-175</v>
      </c>
      <c r="D22" s="36">
        <v>-3.2894736842105261E-2</v>
      </c>
    </row>
    <row r="23" spans="1:4" x14ac:dyDescent="0.25">
      <c r="A23" s="34" t="s">
        <v>318</v>
      </c>
      <c r="B23" s="35">
        <v>4830</v>
      </c>
      <c r="C23" s="35">
        <v>-110</v>
      </c>
      <c r="D23" s="36">
        <v>-2.2267206477732792E-2</v>
      </c>
    </row>
    <row r="24" spans="1:4" ht="30" x14ac:dyDescent="0.25">
      <c r="A24" s="34" t="s">
        <v>317</v>
      </c>
      <c r="B24" s="35">
        <v>2975</v>
      </c>
      <c r="C24" s="35">
        <v>-60</v>
      </c>
      <c r="D24" s="36">
        <v>-1.9769357495881382E-2</v>
      </c>
    </row>
    <row r="25" spans="1:4" x14ac:dyDescent="0.25">
      <c r="A25" s="34" t="s">
        <v>324</v>
      </c>
      <c r="B25" s="35">
        <v>1175</v>
      </c>
      <c r="C25" s="35">
        <v>-40</v>
      </c>
      <c r="D25" s="36">
        <v>-3.292181069958848E-2</v>
      </c>
    </row>
    <row r="26" spans="1:4" x14ac:dyDescent="0.25">
      <c r="A26" s="34" t="s">
        <v>341</v>
      </c>
      <c r="B26" s="35">
        <v>560</v>
      </c>
      <c r="C26" s="35">
        <v>-40</v>
      </c>
      <c r="D26" s="36">
        <v>-6.6666666666666666E-2</v>
      </c>
    </row>
    <row r="27" spans="1:4" x14ac:dyDescent="0.25">
      <c r="A27" s="34" t="s">
        <v>316</v>
      </c>
      <c r="B27" s="35">
        <v>4650</v>
      </c>
      <c r="C27" s="35">
        <v>-30</v>
      </c>
      <c r="D27" s="36">
        <v>-6.41025641025641E-3</v>
      </c>
    </row>
    <row r="28" spans="1:4" x14ac:dyDescent="0.25">
      <c r="A28" s="34" t="s">
        <v>331</v>
      </c>
      <c r="B28" s="35">
        <v>675</v>
      </c>
      <c r="C28" s="35">
        <v>-20</v>
      </c>
      <c r="D28" s="36">
        <v>-2.8776978417266189E-2</v>
      </c>
    </row>
    <row r="29" spans="1:4" ht="30" x14ac:dyDescent="0.25">
      <c r="A29" s="34" t="s">
        <v>342</v>
      </c>
      <c r="B29" s="35">
        <v>335</v>
      </c>
      <c r="C29" s="35">
        <v>-15</v>
      </c>
      <c r="D29" s="36">
        <v>-4.2857142857142858E-2</v>
      </c>
    </row>
    <row r="30" spans="1:4" x14ac:dyDescent="0.25">
      <c r="A30" s="41" t="s">
        <v>343</v>
      </c>
      <c r="B30" s="46">
        <v>200</v>
      </c>
      <c r="C30" s="46">
        <v>-15</v>
      </c>
      <c r="D30" s="212">
        <v>-6.9767441860465115E-2</v>
      </c>
    </row>
    <row r="32" spans="1:4" x14ac:dyDescent="0.25">
      <c r="A32" s="44" t="s">
        <v>212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31" t="s">
        <v>262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263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206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206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206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206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206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206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206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K50"/>
  <sheetViews>
    <sheetView topLeftCell="A4" workbookViewId="0">
      <selection activeCell="C6" sqref="C6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24" t="s">
        <v>262</v>
      </c>
    </row>
    <row r="3" spans="1:9" ht="18.75" x14ac:dyDescent="0.3">
      <c r="A3" s="30" t="str">
        <f>GRETA1!A3</f>
        <v>LLOCS DE TREBALL. RÈGIM ESPECIAL TREBALLADORS AUTÒNOMS</v>
      </c>
    </row>
    <row r="5" spans="1:9" x14ac:dyDescent="0.25">
      <c r="A5" s="29" t="str">
        <f>Índex!A43</f>
        <v>TRETA3</v>
      </c>
      <c r="C5" s="29" t="str">
        <f>Índex!A7</f>
        <v>4t trimestre 2022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8" t="s">
        <v>202</v>
      </c>
      <c r="C8" s="298" t="s">
        <v>75</v>
      </c>
      <c r="D8" s="302" t="s">
        <v>76</v>
      </c>
      <c r="E8" s="302"/>
      <c r="F8" s="302"/>
      <c r="G8" s="302"/>
    </row>
    <row r="9" spans="1:9" ht="22.5" customHeight="1" x14ac:dyDescent="0.25">
      <c r="B9" s="298" t="s">
        <v>33</v>
      </c>
      <c r="C9" s="298"/>
      <c r="D9" s="55">
        <v>2021</v>
      </c>
      <c r="E9" s="55">
        <v>2020</v>
      </c>
      <c r="F9" s="55">
        <v>2019</v>
      </c>
      <c r="G9" s="55">
        <v>2008</v>
      </c>
    </row>
    <row r="10" spans="1:9" x14ac:dyDescent="0.25">
      <c r="A10" s="56" t="s">
        <v>77</v>
      </c>
      <c r="B10" s="57">
        <v>625</v>
      </c>
      <c r="C10" s="58">
        <v>1.2297823777104403E-2</v>
      </c>
      <c r="D10" s="59">
        <v>1.6260162601626018E-2</v>
      </c>
      <c r="E10" s="59">
        <v>8.0645161290322578E-3</v>
      </c>
      <c r="F10" s="59">
        <v>-2.6479750778816199E-2</v>
      </c>
      <c r="G10" s="59">
        <v>-0.1554054054054054</v>
      </c>
    </row>
    <row r="11" spans="1:9" x14ac:dyDescent="0.25">
      <c r="A11" s="56" t="s">
        <v>78</v>
      </c>
      <c r="B11" s="57">
        <v>530</v>
      </c>
      <c r="C11" s="58">
        <v>1.0428554562984534E-2</v>
      </c>
      <c r="D11" s="59">
        <v>1.9230769230769232E-2</v>
      </c>
      <c r="E11" s="59">
        <v>7.0707070707070704E-2</v>
      </c>
      <c r="F11" s="59">
        <v>-0.25770308123249297</v>
      </c>
      <c r="G11" s="59">
        <v>-0.132569558101473</v>
      </c>
    </row>
    <row r="12" spans="1:9" x14ac:dyDescent="0.25">
      <c r="A12" s="56" t="s">
        <v>79</v>
      </c>
      <c r="B12" s="57">
        <v>4730</v>
      </c>
      <c r="C12" s="58">
        <v>9.3069930345126131E-2</v>
      </c>
      <c r="D12" s="59">
        <v>1.284796573875803E-2</v>
      </c>
      <c r="E12" s="59">
        <v>3.3879781420765025E-2</v>
      </c>
      <c r="F12" s="59">
        <v>-0.11207058381828421</v>
      </c>
      <c r="G12" s="59">
        <v>-7.0178887359937089E-2</v>
      </c>
    </row>
    <row r="13" spans="1:9" x14ac:dyDescent="0.25">
      <c r="A13" s="56" t="s">
        <v>80</v>
      </c>
      <c r="B13" s="57">
        <v>130</v>
      </c>
      <c r="C13" s="58">
        <v>2.557947345637716E-3</v>
      </c>
      <c r="D13" s="59">
        <v>0</v>
      </c>
      <c r="E13" s="59">
        <v>0</v>
      </c>
      <c r="F13" s="59">
        <v>-0.22619047619047619</v>
      </c>
      <c r="G13" s="59">
        <v>-9.7222222222222224E-2</v>
      </c>
    </row>
    <row r="14" spans="1:9" x14ac:dyDescent="0.25">
      <c r="A14" s="56" t="s">
        <v>81</v>
      </c>
      <c r="B14" s="57">
        <v>655</v>
      </c>
      <c r="C14" s="58">
        <v>1.2888119318405415E-2</v>
      </c>
      <c r="D14" s="59">
        <v>-2.2388059701492536E-2</v>
      </c>
      <c r="E14" s="59">
        <v>2.34375E-2</v>
      </c>
      <c r="F14" s="59">
        <v>-0.24277456647398843</v>
      </c>
      <c r="G14" s="59">
        <v>-0.17088607594936708</v>
      </c>
    </row>
    <row r="15" spans="1:9" x14ac:dyDescent="0.25">
      <c r="A15" s="56" t="s">
        <v>82</v>
      </c>
      <c r="B15" s="57">
        <v>290</v>
      </c>
      <c r="C15" s="58">
        <v>5.7061902325764432E-3</v>
      </c>
      <c r="D15" s="59">
        <v>0</v>
      </c>
      <c r="E15" s="59">
        <v>5.4545454545454543E-2</v>
      </c>
      <c r="F15" s="59">
        <v>-0.29951690821256038</v>
      </c>
      <c r="G15" s="59">
        <v>-0.17142857142857143</v>
      </c>
    </row>
    <row r="16" spans="1:9" x14ac:dyDescent="0.25">
      <c r="A16" s="56" t="s">
        <v>83</v>
      </c>
      <c r="B16" s="57">
        <v>980</v>
      </c>
      <c r="C16" s="58">
        <v>1.9282987682499704E-2</v>
      </c>
      <c r="D16" s="59">
        <v>-1.507537688442211E-2</v>
      </c>
      <c r="E16" s="59">
        <v>-5.076142131979695E-3</v>
      </c>
      <c r="F16" s="59">
        <v>-0.28414901387874358</v>
      </c>
      <c r="G16" s="59">
        <v>-0.24788948580199541</v>
      </c>
    </row>
    <row r="17" spans="1:7" x14ac:dyDescent="0.25">
      <c r="A17" s="56" t="s">
        <v>84</v>
      </c>
      <c r="B17" s="57">
        <v>4805</v>
      </c>
      <c r="C17" s="58">
        <v>9.454566919837866E-2</v>
      </c>
      <c r="D17" s="59">
        <v>-1.6376663254861822E-2</v>
      </c>
      <c r="E17" s="59">
        <v>-1.131687242798354E-2</v>
      </c>
      <c r="F17" s="59">
        <v>0.13943561773772825</v>
      </c>
      <c r="G17" s="59">
        <v>5.7438380281690141E-2</v>
      </c>
    </row>
    <row r="18" spans="1:7" x14ac:dyDescent="0.25">
      <c r="A18" s="56" t="s">
        <v>85</v>
      </c>
      <c r="B18" s="57">
        <v>380</v>
      </c>
      <c r="C18" s="58">
        <v>7.4770768564794777E-3</v>
      </c>
      <c r="D18" s="59">
        <v>-1.2987012987012988E-2</v>
      </c>
      <c r="E18" s="59">
        <v>2.7027027027027029E-2</v>
      </c>
      <c r="F18" s="59">
        <v>5.5555555555555552E-2</v>
      </c>
      <c r="G18" s="59">
        <v>6.741573033707865E-2</v>
      </c>
    </row>
    <row r="19" spans="1:7" x14ac:dyDescent="0.25">
      <c r="A19" s="56" t="s">
        <v>86</v>
      </c>
      <c r="B19" s="57">
        <v>3025</v>
      </c>
      <c r="C19" s="58">
        <v>5.952146708118531E-2</v>
      </c>
      <c r="D19" s="59">
        <v>-2.7331189710610933E-2</v>
      </c>
      <c r="E19" s="59">
        <v>-1.1437908496732025E-2</v>
      </c>
      <c r="F19" s="59">
        <v>4.8890429958391123E-2</v>
      </c>
      <c r="G19" s="59">
        <v>-6.8657635467980302E-2</v>
      </c>
    </row>
    <row r="20" spans="1:7" x14ac:dyDescent="0.25">
      <c r="A20" s="56" t="s">
        <v>87</v>
      </c>
      <c r="B20" s="57">
        <v>1335</v>
      </c>
      <c r="C20" s="58">
        <v>2.6268151587895007E-2</v>
      </c>
      <c r="D20" s="59">
        <v>-1.4760147601476014E-2</v>
      </c>
      <c r="E20" s="59">
        <v>-1.8382352941176471E-2</v>
      </c>
      <c r="F20" s="59">
        <v>4.2154566744730677E-2</v>
      </c>
      <c r="G20" s="59">
        <v>-9.368635437881874E-2</v>
      </c>
    </row>
    <row r="21" spans="1:7" x14ac:dyDescent="0.25">
      <c r="A21" s="56" t="s">
        <v>88</v>
      </c>
      <c r="B21" s="57">
        <v>2950</v>
      </c>
      <c r="C21" s="58">
        <v>5.8045728227932782E-2</v>
      </c>
      <c r="D21" s="59">
        <v>-1.0067114093959731E-2</v>
      </c>
      <c r="E21" s="59">
        <v>1.3745704467353952E-2</v>
      </c>
      <c r="F21" s="59">
        <v>-4.5616305402782269E-2</v>
      </c>
      <c r="G21" s="59">
        <v>-0.17827298050139276</v>
      </c>
    </row>
    <row r="22" spans="1:7" x14ac:dyDescent="0.25">
      <c r="A22" s="56" t="s">
        <v>89</v>
      </c>
      <c r="B22" s="57">
        <v>2935</v>
      </c>
      <c r="C22" s="58">
        <v>5.7750580457282277E-2</v>
      </c>
      <c r="D22" s="59">
        <v>-1.5100671140939598E-2</v>
      </c>
      <c r="E22" s="59">
        <v>1.7331022530329289E-2</v>
      </c>
      <c r="F22" s="59">
        <v>-1.9378549949883059E-2</v>
      </c>
      <c r="G22" s="59">
        <v>-9.2174450974327249E-2</v>
      </c>
    </row>
    <row r="23" spans="1:7" x14ac:dyDescent="0.25">
      <c r="A23" s="56" t="s">
        <v>90</v>
      </c>
      <c r="B23" s="57">
        <v>250</v>
      </c>
      <c r="C23" s="58">
        <v>4.9191295108417616E-3</v>
      </c>
      <c r="D23" s="59">
        <v>-3.8461538461538464E-2</v>
      </c>
      <c r="E23" s="59">
        <v>-7.407407407407407E-2</v>
      </c>
      <c r="F23" s="59">
        <v>-0.13793103448275862</v>
      </c>
      <c r="G23" s="59">
        <v>-0.13793103448275862</v>
      </c>
    </row>
    <row r="24" spans="1:7" x14ac:dyDescent="0.25">
      <c r="A24" s="56" t="s">
        <v>91</v>
      </c>
      <c r="B24" s="57">
        <v>1450</v>
      </c>
      <c r="C24" s="58">
        <v>2.8530951162882217E-2</v>
      </c>
      <c r="D24" s="59">
        <v>1.3986013986013986E-2</v>
      </c>
      <c r="E24" s="59">
        <v>2.8368794326241134E-2</v>
      </c>
      <c r="F24" s="59">
        <v>0.27192982456140352</v>
      </c>
      <c r="G24" s="59">
        <v>3.1294452347083924E-2</v>
      </c>
    </row>
    <row r="25" spans="1:7" x14ac:dyDescent="0.25">
      <c r="A25" s="56" t="s">
        <v>92</v>
      </c>
      <c r="B25" s="57">
        <v>1830</v>
      </c>
      <c r="C25" s="58">
        <v>3.600802801936169E-2</v>
      </c>
      <c r="D25" s="59">
        <v>-2.1390374331550801E-2</v>
      </c>
      <c r="E25" s="59">
        <v>-5.434782608695652E-3</v>
      </c>
      <c r="F25" s="59">
        <v>6.2100986651189787E-2</v>
      </c>
      <c r="G25" s="59">
        <v>1.0491441192711209E-2</v>
      </c>
    </row>
    <row r="26" spans="1:7" x14ac:dyDescent="0.25">
      <c r="A26" s="56" t="s">
        <v>93</v>
      </c>
      <c r="B26" s="57">
        <v>1320</v>
      </c>
      <c r="C26" s="58">
        <v>2.5973003817244499E-2</v>
      </c>
      <c r="D26" s="59">
        <v>-1.4925373134328358E-2</v>
      </c>
      <c r="E26" s="59">
        <v>-7.5187969924812026E-3</v>
      </c>
      <c r="F26" s="59">
        <v>-1.9316493313521546E-2</v>
      </c>
      <c r="G26" s="59">
        <v>-0.12234042553191489</v>
      </c>
    </row>
    <row r="27" spans="1:7" x14ac:dyDescent="0.25">
      <c r="A27" s="56" t="s">
        <v>94</v>
      </c>
      <c r="B27" s="57">
        <v>725</v>
      </c>
      <c r="C27" s="58">
        <v>1.4265475581441108E-2</v>
      </c>
      <c r="D27" s="59">
        <v>-2.6845637583892617E-2</v>
      </c>
      <c r="E27" s="59">
        <v>-6.8493150684931503E-3</v>
      </c>
      <c r="F27" s="59">
        <v>-0.13484486873508353</v>
      </c>
      <c r="G27" s="59">
        <v>-0.14605418138987045</v>
      </c>
    </row>
    <row r="28" spans="1:7" x14ac:dyDescent="0.25">
      <c r="A28" s="56" t="s">
        <v>95</v>
      </c>
      <c r="B28" s="57">
        <v>1520</v>
      </c>
      <c r="C28" s="58">
        <v>2.9908307425917911E-2</v>
      </c>
      <c r="D28" s="59">
        <v>6.6225165562913907E-3</v>
      </c>
      <c r="E28" s="59">
        <v>9.9667774086378731E-3</v>
      </c>
      <c r="F28" s="59">
        <v>0.17738187451587917</v>
      </c>
      <c r="G28" s="59">
        <v>7.4964639321074958E-2</v>
      </c>
    </row>
    <row r="29" spans="1:7" x14ac:dyDescent="0.25">
      <c r="A29" s="56" t="s">
        <v>96</v>
      </c>
      <c r="B29" s="57">
        <v>4355</v>
      </c>
      <c r="C29" s="58">
        <v>8.5691236078863489E-2</v>
      </c>
      <c r="D29" s="59">
        <v>-9.1012514220705342E-3</v>
      </c>
      <c r="E29" s="59">
        <v>-1.1467889908256881E-3</v>
      </c>
      <c r="F29" s="59">
        <v>3.9627596084984486E-2</v>
      </c>
      <c r="G29" s="59">
        <v>-0.13281561131023498</v>
      </c>
    </row>
    <row r="30" spans="1:7" x14ac:dyDescent="0.25">
      <c r="A30" s="56" t="s">
        <v>97</v>
      </c>
      <c r="B30" s="57">
        <v>260</v>
      </c>
      <c r="C30" s="58">
        <v>5.115894691275432E-3</v>
      </c>
      <c r="D30" s="59">
        <v>-3.7037037037037035E-2</v>
      </c>
      <c r="E30" s="59">
        <v>-5.4545454545454543E-2</v>
      </c>
      <c r="F30" s="59">
        <v>-0.25714285714285712</v>
      </c>
      <c r="G30" s="59">
        <v>-0.27777777777777779</v>
      </c>
    </row>
    <row r="31" spans="1:7" x14ac:dyDescent="0.25">
      <c r="A31" s="56" t="s">
        <v>98</v>
      </c>
      <c r="B31" s="57">
        <v>490</v>
      </c>
      <c r="C31" s="58">
        <v>9.641493841249852E-3</v>
      </c>
      <c r="D31" s="59">
        <v>-1.0101010101010102E-2</v>
      </c>
      <c r="E31" s="59">
        <v>3.1578947368421054E-2</v>
      </c>
      <c r="F31" s="59">
        <v>-0.12966252220248667</v>
      </c>
      <c r="G31" s="59">
        <v>-6.1302681992337162E-2</v>
      </c>
    </row>
    <row r="32" spans="1:7" x14ac:dyDescent="0.25">
      <c r="A32" s="56" t="s">
        <v>99</v>
      </c>
      <c r="B32" s="57">
        <v>2565</v>
      </c>
      <c r="C32" s="58">
        <v>5.047026878123647E-2</v>
      </c>
      <c r="D32" s="59">
        <v>-1.1560693641618497E-2</v>
      </c>
      <c r="E32" s="59">
        <v>3.9138943248532287E-3</v>
      </c>
      <c r="F32" s="59">
        <v>-8.3273766976411728E-2</v>
      </c>
      <c r="G32" s="59">
        <v>-0.10346032855644879</v>
      </c>
    </row>
    <row r="33" spans="1:11" x14ac:dyDescent="0.25">
      <c r="A33" s="56" t="s">
        <v>100</v>
      </c>
      <c r="B33" s="57">
        <v>1950</v>
      </c>
      <c r="C33" s="58">
        <v>3.8369210184565739E-2</v>
      </c>
      <c r="D33" s="59">
        <v>0</v>
      </c>
      <c r="E33" s="59">
        <v>2.0942408376963352E-2</v>
      </c>
      <c r="F33" s="59">
        <v>-9.6385542168674704E-2</v>
      </c>
      <c r="G33" s="59">
        <v>-0.1046831955922865</v>
      </c>
    </row>
    <row r="34" spans="1:11" x14ac:dyDescent="0.25">
      <c r="A34" s="56" t="s">
        <v>101</v>
      </c>
      <c r="B34" s="57">
        <v>1665</v>
      </c>
      <c r="C34" s="58">
        <v>3.2761402542206129E-2</v>
      </c>
      <c r="D34" s="59">
        <v>2.4615384615384615E-2</v>
      </c>
      <c r="E34" s="59">
        <v>3.7383177570093455E-2</v>
      </c>
      <c r="F34" s="59">
        <v>-5.0741163055872292E-2</v>
      </c>
      <c r="G34" s="59">
        <v>-3.3662217063261751E-2</v>
      </c>
    </row>
    <row r="35" spans="1:11" x14ac:dyDescent="0.25">
      <c r="A35" s="56" t="s">
        <v>102</v>
      </c>
      <c r="B35" s="57">
        <v>1550</v>
      </c>
      <c r="C35" s="58">
        <v>3.0498602967218923E-2</v>
      </c>
      <c r="D35" s="59">
        <v>-1.2738853503184714E-2</v>
      </c>
      <c r="E35" s="59">
        <v>6.4935064935064939E-3</v>
      </c>
      <c r="F35" s="59">
        <v>-5.0826699326393145E-2</v>
      </c>
      <c r="G35" s="59">
        <v>-0.1906005221932115</v>
      </c>
    </row>
    <row r="36" spans="1:11" x14ac:dyDescent="0.25">
      <c r="A36" s="56" t="s">
        <v>103</v>
      </c>
      <c r="B36" s="57">
        <v>480</v>
      </c>
      <c r="C36" s="58">
        <v>9.4447286608161825E-3</v>
      </c>
      <c r="D36" s="59">
        <v>-2.0408163265306121E-2</v>
      </c>
      <c r="E36" s="59">
        <v>-1.0309278350515464E-2</v>
      </c>
      <c r="F36" s="59">
        <v>-0.20792079207920791</v>
      </c>
      <c r="G36" s="59">
        <v>-0.1864406779661017</v>
      </c>
    </row>
    <row r="37" spans="1:11" x14ac:dyDescent="0.25">
      <c r="A37" s="56" t="s">
        <v>104</v>
      </c>
      <c r="B37" s="57">
        <v>385</v>
      </c>
      <c r="C37" s="58">
        <v>7.5754594466963124E-3</v>
      </c>
      <c r="D37" s="59">
        <v>-3.7499999999999999E-2</v>
      </c>
      <c r="E37" s="59">
        <v>-3.7499999999999999E-2</v>
      </c>
      <c r="F37" s="59">
        <v>-0.26103646833013433</v>
      </c>
      <c r="G37" s="59">
        <v>-0.23459244532803181</v>
      </c>
    </row>
    <row r="38" spans="1:11" x14ac:dyDescent="0.25">
      <c r="A38" s="56" t="s">
        <v>105</v>
      </c>
      <c r="B38" s="57">
        <v>965</v>
      </c>
      <c r="C38" s="58">
        <v>1.89878399118492E-2</v>
      </c>
      <c r="D38" s="59">
        <v>-2.030456852791878E-2</v>
      </c>
      <c r="E38" s="59">
        <v>0</v>
      </c>
      <c r="F38" s="59">
        <v>-0.16305290546400694</v>
      </c>
      <c r="G38" s="59">
        <v>-0.20115894039735099</v>
      </c>
    </row>
    <row r="39" spans="1:11" x14ac:dyDescent="0.25">
      <c r="A39" s="56" t="s">
        <v>106</v>
      </c>
      <c r="B39" s="57">
        <v>3670</v>
      </c>
      <c r="C39" s="58">
        <v>7.2212821219157064E-2</v>
      </c>
      <c r="D39" s="59">
        <v>1.364256480218281E-3</v>
      </c>
      <c r="E39" s="59">
        <v>-1.3605442176870747E-3</v>
      </c>
      <c r="F39" s="59">
        <v>-2.3156774021825925E-2</v>
      </c>
      <c r="G39" s="59">
        <v>-0.13869983571931471</v>
      </c>
    </row>
    <row r="40" spans="1:11" x14ac:dyDescent="0.25">
      <c r="A40" s="60" t="s">
        <v>107</v>
      </c>
      <c r="B40" s="61">
        <f>SUM(B10:B39)</f>
        <v>48800</v>
      </c>
      <c r="C40" s="62">
        <v>1</v>
      </c>
      <c r="D40" s="59">
        <v>-7.402199175797348E-3</v>
      </c>
      <c r="E40" s="59">
        <v>6.0774027516579234E-3</v>
      </c>
      <c r="F40" s="59">
        <v>-3.1112975178251422E-2</v>
      </c>
      <c r="G40" s="59">
        <v>-9.074319247146384E-2</v>
      </c>
    </row>
    <row r="41" spans="1:11" ht="22.5" customHeight="1" x14ac:dyDescent="0.25"/>
    <row r="42" spans="1:11" x14ac:dyDescent="0.25">
      <c r="A42" s="44" t="s">
        <v>212</v>
      </c>
    </row>
    <row r="44" spans="1:11" ht="14.25" hidden="1" customHeight="1" x14ac:dyDescent="0.25">
      <c r="A44" s="64" t="s">
        <v>215</v>
      </c>
      <c r="B44" s="65" t="s">
        <v>264</v>
      </c>
      <c r="C44" s="65" t="s">
        <v>265</v>
      </c>
      <c r="D44" s="65" t="s">
        <v>266</v>
      </c>
      <c r="E44" s="65" t="s">
        <v>267</v>
      </c>
      <c r="F44" s="65" t="s">
        <v>268</v>
      </c>
      <c r="G44" s="66" t="s">
        <v>210</v>
      </c>
      <c r="H44" s="67" t="s">
        <v>209</v>
      </c>
      <c r="I44" s="68" t="s">
        <v>208</v>
      </c>
      <c r="J44" s="68" t="s">
        <v>207</v>
      </c>
      <c r="K44" s="1" t="s">
        <v>220</v>
      </c>
    </row>
    <row r="45" spans="1:11" hidden="1" x14ac:dyDescent="0.25">
      <c r="A45" t="s">
        <v>216</v>
      </c>
      <c r="B45" s="21">
        <v>13910</v>
      </c>
      <c r="C45" s="21">
        <v>13930</v>
      </c>
      <c r="D45" s="21">
        <v>13815</v>
      </c>
      <c r="E45" s="21">
        <v>13952</v>
      </c>
      <c r="F45" s="21">
        <v>15314</v>
      </c>
      <c r="G45" s="28">
        <v>-9.1680814940577254E-2</v>
      </c>
      <c r="H45" s="28">
        <v>-3.0103211009174314E-3</v>
      </c>
      <c r="I45" s="28">
        <v>6.8765834238146938E-3</v>
      </c>
      <c r="J45" s="28">
        <v>-1.4357501794687725E-3</v>
      </c>
      <c r="K45" s="1" t="s">
        <v>213</v>
      </c>
    </row>
    <row r="46" spans="1:11" hidden="1" x14ac:dyDescent="0.25">
      <c r="A46" t="s">
        <v>217</v>
      </c>
      <c r="B46" s="21">
        <v>19590</v>
      </c>
      <c r="C46" s="21">
        <v>19515</v>
      </c>
      <c r="D46" s="21">
        <v>20004</v>
      </c>
      <c r="E46" s="21">
        <v>20255</v>
      </c>
      <c r="F46" s="21">
        <v>22478</v>
      </c>
      <c r="G46" s="28">
        <v>-0.12848118159978647</v>
      </c>
      <c r="H46" s="28">
        <v>-3.2831399654406318E-2</v>
      </c>
      <c r="I46" s="28">
        <v>-2.0695860827834433E-2</v>
      </c>
      <c r="J46" s="28">
        <v>3.843197540353574E-3</v>
      </c>
      <c r="K46" s="1" t="s">
        <v>214</v>
      </c>
    </row>
    <row r="47" spans="1:11" hidden="1" x14ac:dyDescent="0.25">
      <c r="A47" t="s">
        <v>218</v>
      </c>
      <c r="B47" s="21">
        <v>7180</v>
      </c>
      <c r="C47" s="21">
        <v>7190</v>
      </c>
      <c r="D47" s="21">
        <v>6766</v>
      </c>
      <c r="E47" s="21">
        <v>6867</v>
      </c>
      <c r="F47" s="21">
        <v>7817</v>
      </c>
      <c r="G47" s="28">
        <v>-8.1489062300115128E-2</v>
      </c>
      <c r="H47" s="28">
        <v>4.5580311635357508E-2</v>
      </c>
      <c r="I47" s="28">
        <v>6.1188294413242687E-2</v>
      </c>
      <c r="J47" s="28">
        <v>-1.3908205841446453E-3</v>
      </c>
      <c r="K47" s="1" t="s">
        <v>221</v>
      </c>
    </row>
    <row r="48" spans="1:11" ht="15.75" hidden="1" thickBot="1" x14ac:dyDescent="0.3">
      <c r="A48" s="69" t="s">
        <v>219</v>
      </c>
      <c r="B48" s="70">
        <v>8285</v>
      </c>
      <c r="C48" s="70">
        <v>8315</v>
      </c>
      <c r="D48" s="70">
        <v>9290</v>
      </c>
      <c r="E48" s="70">
        <v>9438</v>
      </c>
      <c r="F48" s="70">
        <v>9739</v>
      </c>
      <c r="G48" s="28">
        <v>-0.14929664236574597</v>
      </c>
      <c r="H48" s="28">
        <v>-0.12216571307480398</v>
      </c>
      <c r="I48" s="28">
        <v>-0.10818083961248655</v>
      </c>
      <c r="J48" s="28">
        <v>-3.6079374624173183E-3</v>
      </c>
    </row>
    <row r="49" spans="1:10" hidden="1" x14ac:dyDescent="0.25">
      <c r="A49" s="71" t="s">
        <v>132</v>
      </c>
      <c r="B49" s="72">
        <v>48965</v>
      </c>
      <c r="C49" s="72">
        <v>48950</v>
      </c>
      <c r="D49" s="72">
        <v>49875</v>
      </c>
      <c r="E49" s="72">
        <v>50512</v>
      </c>
      <c r="F49" s="72">
        <v>55348</v>
      </c>
      <c r="G49" s="28">
        <v>-0.11532485365324853</v>
      </c>
      <c r="H49" s="28">
        <v>-3.062638580931264E-2</v>
      </c>
      <c r="I49" s="28">
        <v>-1.8245614035087718E-2</v>
      </c>
      <c r="J49" s="28">
        <v>3.0643513789581204E-4</v>
      </c>
    </row>
    <row r="50" spans="1:10" hidden="1" x14ac:dyDescent="0.25"/>
  </sheetData>
  <mergeCells count="3">
    <mergeCell ref="B8:B9"/>
    <mergeCell ref="C8:C9"/>
    <mergeCell ref="D8:G8"/>
  </mergeCells>
  <conditionalFormatting sqref="D10:G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J45:J4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6"/>
  <sheetViews>
    <sheetView workbookViewId="0">
      <selection activeCell="B6" sqref="B6"/>
    </sheetView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24" t="s">
        <v>262</v>
      </c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4t trimestre 2022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7"/>
    </row>
    <row r="7" spans="1:12" x14ac:dyDescent="0.25">
      <c r="A7" s="158" t="s">
        <v>232</v>
      </c>
      <c r="B7" s="95"/>
      <c r="C7" s="95"/>
      <c r="D7" s="95"/>
      <c r="E7" s="95"/>
      <c r="F7" s="95"/>
      <c r="G7" s="95"/>
      <c r="L7" s="2"/>
    </row>
    <row r="8" spans="1:12" x14ac:dyDescent="0.25">
      <c r="A8" s="95"/>
      <c r="B8" s="309" t="s">
        <v>29</v>
      </c>
      <c r="C8" s="310"/>
      <c r="D8" s="311" t="s">
        <v>287</v>
      </c>
      <c r="E8" s="312"/>
      <c r="F8" s="311" t="s">
        <v>32</v>
      </c>
      <c r="G8" s="296"/>
    </row>
    <row r="9" spans="1:12" x14ac:dyDescent="0.25">
      <c r="A9" s="94"/>
      <c r="B9" s="92" t="s">
        <v>55</v>
      </c>
      <c r="C9" s="93" t="s">
        <v>56</v>
      </c>
      <c r="D9" s="92" t="s">
        <v>55</v>
      </c>
      <c r="E9" s="93" t="s">
        <v>56</v>
      </c>
      <c r="F9" s="92" t="s">
        <v>55</v>
      </c>
      <c r="G9" s="92" t="s">
        <v>56</v>
      </c>
    </row>
    <row r="10" spans="1:12" x14ac:dyDescent="0.25">
      <c r="A10" s="91" t="s">
        <v>230</v>
      </c>
      <c r="B10" s="89">
        <v>495</v>
      </c>
      <c r="C10" s="90">
        <f>B10/$B$17</f>
        <v>1.4366773570941387E-3</v>
      </c>
      <c r="D10" s="253">
        <v>3000</v>
      </c>
      <c r="E10" s="254">
        <f>D10/$D$17</f>
        <v>1.2478344872336132E-3</v>
      </c>
      <c r="F10" s="253">
        <v>31370</v>
      </c>
      <c r="G10" s="254">
        <f>F10/$F$17</f>
        <v>8.9645604093349165E-3</v>
      </c>
      <c r="H10" s="195"/>
      <c r="I10" s="195"/>
    </row>
    <row r="11" spans="1:12" x14ac:dyDescent="0.25">
      <c r="A11" s="88" t="s">
        <v>229</v>
      </c>
      <c r="B11" s="86">
        <v>25740</v>
      </c>
      <c r="C11" s="87">
        <f t="shared" ref="C11:C16" si="0">B11/$B$17</f>
        <v>7.4707222568895212E-2</v>
      </c>
      <c r="D11" s="255">
        <v>130450</v>
      </c>
      <c r="E11" s="256">
        <f t="shared" ref="E11:E16" si="1">D11/$D$17</f>
        <v>5.4260002953208285E-2</v>
      </c>
      <c r="F11" s="255">
        <v>220340</v>
      </c>
      <c r="G11" s="256">
        <f t="shared" ref="G11:G16" si="2">F11/$F$17</f>
        <v>6.2966249301653024E-2</v>
      </c>
      <c r="H11" s="195"/>
      <c r="I11" s="195"/>
    </row>
    <row r="12" spans="1:12" x14ac:dyDescent="0.25">
      <c r="A12" s="88" t="s">
        <v>228</v>
      </c>
      <c r="B12" s="86">
        <v>70725</v>
      </c>
      <c r="C12" s="87">
        <f t="shared" si="0"/>
        <v>0.20527071935451102</v>
      </c>
      <c r="D12" s="255">
        <v>414050</v>
      </c>
      <c r="E12" s="256">
        <f t="shared" si="1"/>
        <v>0.17222195647969255</v>
      </c>
      <c r="F12" s="255">
        <v>608455</v>
      </c>
      <c r="G12" s="256">
        <f t="shared" si="2"/>
        <v>0.17387732240554277</v>
      </c>
      <c r="H12" s="195"/>
      <c r="I12" s="195"/>
    </row>
    <row r="13" spans="1:12" x14ac:dyDescent="0.25">
      <c r="A13" s="88" t="s">
        <v>227</v>
      </c>
      <c r="B13" s="86">
        <v>51775</v>
      </c>
      <c r="C13" s="87">
        <f t="shared" si="0"/>
        <v>0.15027064679504853</v>
      </c>
      <c r="D13" s="255">
        <v>262450</v>
      </c>
      <c r="E13" s="256">
        <f t="shared" si="1"/>
        <v>0.10916472039148728</v>
      </c>
      <c r="F13" s="255">
        <v>456035</v>
      </c>
      <c r="G13" s="256">
        <f t="shared" si="2"/>
        <v>0.13032047517599774</v>
      </c>
      <c r="H13" s="195"/>
      <c r="I13" s="195"/>
    </row>
    <row r="14" spans="1:12" x14ac:dyDescent="0.25">
      <c r="A14" s="88" t="s">
        <v>226</v>
      </c>
      <c r="B14" s="86">
        <v>53855</v>
      </c>
      <c r="C14" s="87">
        <f t="shared" si="0"/>
        <v>0.1563075940733431</v>
      </c>
      <c r="D14" s="255">
        <v>510180</v>
      </c>
      <c r="E14" s="256">
        <f t="shared" si="1"/>
        <v>0.21220673289894829</v>
      </c>
      <c r="F14" s="255">
        <v>742900</v>
      </c>
      <c r="G14" s="256">
        <f t="shared" si="2"/>
        <v>0.21229747937822471</v>
      </c>
      <c r="H14" s="195"/>
      <c r="I14" s="195"/>
    </row>
    <row r="15" spans="1:12" x14ac:dyDescent="0.25">
      <c r="A15" s="88" t="s">
        <v>225</v>
      </c>
      <c r="B15" s="86">
        <v>42400</v>
      </c>
      <c r="C15" s="87">
        <f t="shared" si="0"/>
        <v>0.12306084836523531</v>
      </c>
      <c r="D15" s="255">
        <v>314500</v>
      </c>
      <c r="E15" s="256">
        <f t="shared" si="1"/>
        <v>0.13081464874499046</v>
      </c>
      <c r="F15" s="255">
        <v>462495</v>
      </c>
      <c r="G15" s="256">
        <f t="shared" si="2"/>
        <v>0.13216654021406923</v>
      </c>
      <c r="H15" s="195"/>
      <c r="I15" s="195"/>
    </row>
    <row r="16" spans="1:12" ht="15.75" thickBot="1" x14ac:dyDescent="0.3">
      <c r="A16" s="85" t="s">
        <v>224</v>
      </c>
      <c r="B16" s="83">
        <v>99555</v>
      </c>
      <c r="C16" s="84">
        <f t="shared" si="0"/>
        <v>0.2889462914858727</v>
      </c>
      <c r="D16" s="257">
        <v>769535</v>
      </c>
      <c r="E16" s="258">
        <f t="shared" si="1"/>
        <v>0.32008410404443954</v>
      </c>
      <c r="F16" s="257">
        <v>977740</v>
      </c>
      <c r="G16" s="258">
        <f t="shared" si="2"/>
        <v>0.2794073731151776</v>
      </c>
      <c r="H16" s="195"/>
      <c r="I16" s="195"/>
    </row>
    <row r="17" spans="1:7" ht="15.75" thickBot="1" x14ac:dyDescent="0.3">
      <c r="A17" s="82" t="s">
        <v>132</v>
      </c>
      <c r="B17" s="80">
        <f>SUM(B10:B16)</f>
        <v>344545</v>
      </c>
      <c r="C17" s="81">
        <v>1</v>
      </c>
      <c r="D17" s="259">
        <f>SUM(D10:D16)</f>
        <v>2404165</v>
      </c>
      <c r="E17" s="260">
        <v>1</v>
      </c>
      <c r="F17" s="259">
        <f>SUM(F10:F16)</f>
        <v>3499335</v>
      </c>
      <c r="G17" s="260">
        <v>1</v>
      </c>
    </row>
    <row r="18" spans="1:7" x14ac:dyDescent="0.25">
      <c r="A18" s="159" t="s">
        <v>288</v>
      </c>
      <c r="B18" s="159"/>
      <c r="C18" s="159"/>
      <c r="D18" s="159"/>
      <c r="E18" s="159"/>
      <c r="F18" s="159"/>
      <c r="G18" s="159"/>
    </row>
    <row r="19" spans="1:7" x14ac:dyDescent="0.25">
      <c r="A19" s="156"/>
      <c r="B19" s="79"/>
      <c r="C19" s="79"/>
      <c r="D19" s="79"/>
      <c r="E19" s="79"/>
      <c r="F19" s="79"/>
      <c r="G19" s="79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</sheetData>
  <mergeCells count="3">
    <mergeCell ref="B8:C8"/>
    <mergeCell ref="D8:E8"/>
    <mergeCell ref="F8:G8"/>
  </mergeCells>
  <conditionalFormatting sqref="C11:C16">
    <cfRule type="colorScale" priority="5">
      <colorScale>
        <cfvo type="min"/>
        <cfvo type="max"/>
        <color rgb="FFFFEF9C"/>
        <color rgb="FF63BE7B"/>
      </colorScale>
    </cfRule>
  </conditionalFormatting>
  <conditionalFormatting sqref="C10">
    <cfRule type="colorScale" priority="6">
      <colorScale>
        <cfvo type="min"/>
        <cfvo type="max"/>
        <color rgb="FFFFEF9C"/>
        <color rgb="FF63BE7B"/>
      </colorScale>
    </cfRule>
  </conditionalFormatting>
  <conditionalFormatting sqref="E11:E16">
    <cfRule type="colorScale" priority="3">
      <colorScale>
        <cfvo type="min"/>
        <cfvo type="max"/>
        <color rgb="FFFFEF9C"/>
        <color rgb="FF63BE7B"/>
      </colorScale>
    </cfRule>
  </conditionalFormatting>
  <conditionalFormatting sqref="E10">
    <cfRule type="colorScale" priority="4">
      <colorScale>
        <cfvo type="min"/>
        <cfvo type="max"/>
        <color rgb="FFFFEF9C"/>
        <color rgb="FF63BE7B"/>
      </colorScale>
    </cfRule>
  </conditionalFormatting>
  <conditionalFormatting sqref="G11:G16">
    <cfRule type="colorScale" priority="1">
      <colorScale>
        <cfvo type="min"/>
        <cfvo type="max"/>
        <color rgb="FFFFEF9C"/>
        <color rgb="FF63BE7B"/>
      </colorScale>
    </cfRule>
  </conditionalFormatting>
  <conditionalFormatting sqref="G10">
    <cfRule type="colorScale" priority="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I38"/>
  <sheetViews>
    <sheetView topLeftCell="A19" workbookViewId="0">
      <selection activeCell="C6" sqref="C6"/>
    </sheetView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24" t="s">
        <v>262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4t trimestre 2022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7" x14ac:dyDescent="0.25">
      <c r="A25" s="159" t="s">
        <v>288</v>
      </c>
    </row>
    <row r="26" spans="1:7" x14ac:dyDescent="0.25">
      <c r="E26" s="221"/>
    </row>
    <row r="27" spans="1:7" ht="45" x14ac:dyDescent="0.25">
      <c r="B27" s="147" t="s">
        <v>347</v>
      </c>
      <c r="C27" s="147" t="s">
        <v>289</v>
      </c>
      <c r="E27" s="225" t="s">
        <v>312</v>
      </c>
      <c r="F27" s="141"/>
      <c r="G27" s="141"/>
    </row>
    <row r="28" spans="1:7" x14ac:dyDescent="0.25">
      <c r="A28" s="154" t="s">
        <v>238</v>
      </c>
      <c r="B28" s="149">
        <v>495</v>
      </c>
      <c r="C28" s="47">
        <f>+B28/E28-1</f>
        <v>1.0204081632652962E-2</v>
      </c>
      <c r="E28" s="226">
        <v>490</v>
      </c>
      <c r="F28" s="252"/>
      <c r="G28" s="141"/>
    </row>
    <row r="29" spans="1:7" x14ac:dyDescent="0.25">
      <c r="A29" s="160" t="s">
        <v>239</v>
      </c>
      <c r="B29" s="149">
        <v>25740</v>
      </c>
      <c r="C29" s="47">
        <f t="shared" ref="C29:C35" si="0">+B29/E29-1</f>
        <v>5.4687499999999112E-3</v>
      </c>
      <c r="E29" s="226">
        <v>25600</v>
      </c>
      <c r="F29" s="141"/>
      <c r="G29" s="141"/>
    </row>
    <row r="30" spans="1:7" x14ac:dyDescent="0.25">
      <c r="A30" s="154" t="s">
        <v>240</v>
      </c>
      <c r="B30" s="149">
        <v>70725</v>
      </c>
      <c r="C30" s="47">
        <f>+B30/E30-1</f>
        <v>7.6221684000570278E-3</v>
      </c>
      <c r="E30" s="226">
        <v>70190</v>
      </c>
      <c r="F30" s="141"/>
      <c r="G30" s="141"/>
    </row>
    <row r="31" spans="1:7" x14ac:dyDescent="0.25">
      <c r="A31" s="160" t="s">
        <v>241</v>
      </c>
      <c r="B31" s="149">
        <v>51775</v>
      </c>
      <c r="C31" s="47">
        <f t="shared" si="0"/>
        <v>-4.1354106558953996E-3</v>
      </c>
      <c r="E31" s="226">
        <v>51990</v>
      </c>
      <c r="F31" s="141"/>
      <c r="G31" s="141"/>
    </row>
    <row r="32" spans="1:7" x14ac:dyDescent="0.25">
      <c r="A32" s="154" t="s">
        <v>242</v>
      </c>
      <c r="B32" s="149">
        <v>53850</v>
      </c>
      <c r="C32" s="47">
        <f t="shared" si="0"/>
        <v>4.8073180225768786E-2</v>
      </c>
      <c r="E32" s="226">
        <v>51380</v>
      </c>
      <c r="F32" s="141"/>
      <c r="G32" s="141"/>
    </row>
    <row r="33" spans="1:7" x14ac:dyDescent="0.25">
      <c r="A33" s="160" t="s">
        <v>243</v>
      </c>
      <c r="B33" s="149">
        <v>42400</v>
      </c>
      <c r="C33" s="47">
        <f t="shared" si="0"/>
        <v>1.6420951696032526E-2</v>
      </c>
      <c r="E33" s="226">
        <v>41715</v>
      </c>
      <c r="F33" s="141"/>
      <c r="G33" s="141"/>
    </row>
    <row r="34" spans="1:7" x14ac:dyDescent="0.25">
      <c r="A34" s="154" t="s">
        <v>244</v>
      </c>
      <c r="B34" s="149">
        <v>99555</v>
      </c>
      <c r="C34" s="47">
        <f t="shared" si="0"/>
        <v>1.2561025223759126E-2</v>
      </c>
      <c r="E34" s="226">
        <v>98320</v>
      </c>
      <c r="F34" s="141"/>
      <c r="G34" s="141"/>
    </row>
    <row r="35" spans="1:7" x14ac:dyDescent="0.25">
      <c r="A35" s="154" t="s">
        <v>290</v>
      </c>
      <c r="B35" s="148">
        <f>SUM(B28:B34)</f>
        <v>344540</v>
      </c>
      <c r="C35" s="47">
        <f t="shared" si="0"/>
        <v>1.4218009478673022E-2</v>
      </c>
      <c r="E35" s="226">
        <v>339710</v>
      </c>
      <c r="F35" s="141"/>
      <c r="G35" s="141"/>
    </row>
    <row r="36" spans="1:7" x14ac:dyDescent="0.25">
      <c r="E36" s="221"/>
      <c r="F36" s="141"/>
      <c r="G36" s="141"/>
    </row>
    <row r="37" spans="1:7" x14ac:dyDescent="0.25">
      <c r="E37" s="221"/>
      <c r="F37" s="141"/>
      <c r="G37" s="141"/>
    </row>
    <row r="38" spans="1:7" x14ac:dyDescent="0.25">
      <c r="E38" s="221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workbookViewId="0">
      <selection activeCell="M10" sqref="M10"/>
    </sheetView>
  </sheetViews>
  <sheetFormatPr baseColWidth="10" defaultRowHeight="15" x14ac:dyDescent="0.25"/>
  <cols>
    <col min="1" max="1" width="26.28515625" style="1" customWidth="1"/>
    <col min="2" max="2" width="13.7109375" style="1" customWidth="1"/>
    <col min="3" max="3" width="15.7109375" style="1" customWidth="1"/>
    <col min="4" max="4" width="10.5703125" style="1" customWidth="1"/>
    <col min="5" max="5" width="10.28515625" style="1" bestFit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24" t="s">
        <v>262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4t trimestre 2022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7"/>
      <c r="M7" s="97"/>
      <c r="N7" s="97"/>
      <c r="O7" s="97"/>
      <c r="P7" s="97"/>
      <c r="Q7" s="97"/>
      <c r="R7" s="97"/>
    </row>
    <row r="8" spans="1:20" ht="15.75" x14ac:dyDescent="0.25">
      <c r="A8" s="314" t="s">
        <v>291</v>
      </c>
      <c r="B8" s="314"/>
      <c r="C8" s="314"/>
      <c r="D8" s="314"/>
      <c r="E8" s="314"/>
      <c r="F8" s="314"/>
      <c r="G8" s="314"/>
      <c r="L8" s="314" t="s">
        <v>292</v>
      </c>
      <c r="M8" s="314"/>
      <c r="N8" s="314"/>
      <c r="O8" s="314"/>
      <c r="P8" s="314"/>
      <c r="Q8" s="314"/>
      <c r="R8" s="314"/>
    </row>
    <row r="9" spans="1:20" ht="54" customHeight="1" x14ac:dyDescent="0.25">
      <c r="A9" s="98" t="s">
        <v>237</v>
      </c>
      <c r="B9" s="99" t="s">
        <v>238</v>
      </c>
      <c r="C9" s="99" t="s">
        <v>239</v>
      </c>
      <c r="D9" s="99" t="s">
        <v>240</v>
      </c>
      <c r="E9" s="99" t="s">
        <v>241</v>
      </c>
      <c r="F9" s="99" t="s">
        <v>242</v>
      </c>
      <c r="G9" s="99" t="s">
        <v>243</v>
      </c>
      <c r="H9" s="99" t="s">
        <v>244</v>
      </c>
      <c r="I9" s="99" t="s">
        <v>132</v>
      </c>
      <c r="J9" s="100"/>
      <c r="L9" s="101" t="s">
        <v>237</v>
      </c>
      <c r="M9" s="99" t="s">
        <v>238</v>
      </c>
      <c r="N9" s="99" t="s">
        <v>239</v>
      </c>
      <c r="O9" s="99" t="s">
        <v>240</v>
      </c>
      <c r="P9" s="99" t="s">
        <v>241</v>
      </c>
      <c r="Q9" s="99" t="s">
        <v>242</v>
      </c>
      <c r="R9" s="99" t="s">
        <v>243</v>
      </c>
      <c r="S9" s="99" t="s">
        <v>244</v>
      </c>
      <c r="T9" s="100"/>
    </row>
    <row r="10" spans="1:20" x14ac:dyDescent="0.25">
      <c r="A10" s="102" t="s">
        <v>77</v>
      </c>
      <c r="B10" s="227">
        <v>20</v>
      </c>
      <c r="C10" s="103">
        <v>477</v>
      </c>
      <c r="D10" s="103">
        <v>1041</v>
      </c>
      <c r="E10" s="103">
        <v>2749</v>
      </c>
      <c r="F10" s="103">
        <v>379</v>
      </c>
      <c r="G10" s="103">
        <v>404</v>
      </c>
      <c r="H10" s="103">
        <v>2272</v>
      </c>
      <c r="I10" s="103">
        <v>7342</v>
      </c>
      <c r="J10" s="104"/>
      <c r="L10" s="102" t="s">
        <v>77</v>
      </c>
      <c r="M10" s="230">
        <f>VLOOKUP($L10,$A:$I,MATCH(M$9,$A$9:$I$9,0),0)/VLOOKUP($L10,$A:$I,9,0)</f>
        <v>2.7240533914464722E-3</v>
      </c>
      <c r="N10" s="231">
        <f t="shared" ref="N10:S25" si="0">VLOOKUP($L10,$A:$I,MATCH(N$9,$A$9:$I$9,0),0)/VLOOKUP($L10,$A:$I,9,0)</f>
        <v>6.4968673385998363E-2</v>
      </c>
      <c r="O10" s="231">
        <f t="shared" si="0"/>
        <v>0.14178697902478887</v>
      </c>
      <c r="P10" s="231">
        <f t="shared" si="0"/>
        <v>0.37442113865431764</v>
      </c>
      <c r="Q10" s="231">
        <f t="shared" si="0"/>
        <v>5.1620811767910654E-2</v>
      </c>
      <c r="R10" s="231">
        <f t="shared" si="0"/>
        <v>5.502587850721874E-2</v>
      </c>
      <c r="S10" s="231">
        <f t="shared" si="0"/>
        <v>0.30945246526831927</v>
      </c>
      <c r="T10" s="106"/>
    </row>
    <row r="11" spans="1:20" x14ac:dyDescent="0.25">
      <c r="A11" s="107" t="s">
        <v>78</v>
      </c>
      <c r="B11" s="228">
        <v>27</v>
      </c>
      <c r="C11" s="108">
        <v>178</v>
      </c>
      <c r="D11" s="108">
        <v>269</v>
      </c>
      <c r="E11" s="108">
        <v>240</v>
      </c>
      <c r="F11" s="108">
        <v>257</v>
      </c>
      <c r="G11" s="108">
        <v>255</v>
      </c>
      <c r="H11" s="108">
        <v>412</v>
      </c>
      <c r="I11" s="108">
        <v>1638</v>
      </c>
      <c r="J11" s="104"/>
      <c r="L11" s="107" t="s">
        <v>78</v>
      </c>
      <c r="M11" s="232">
        <f t="shared" ref="M11:S40" si="1">VLOOKUP($L11,$A:$I,MATCH(M$9,$A$9:$I$9,0),0)/VLOOKUP($L11,$A:$I,9,0)</f>
        <v>1.6483516483516484E-2</v>
      </c>
      <c r="N11" s="233">
        <f t="shared" si="0"/>
        <v>0.10866910866910867</v>
      </c>
      <c r="O11" s="233">
        <f t="shared" si="0"/>
        <v>0.16422466422466422</v>
      </c>
      <c r="P11" s="233">
        <f t="shared" si="0"/>
        <v>0.14652014652014653</v>
      </c>
      <c r="Q11" s="233">
        <f t="shared" si="0"/>
        <v>0.1568986568986569</v>
      </c>
      <c r="R11" s="233">
        <f t="shared" si="0"/>
        <v>0.15567765567765568</v>
      </c>
      <c r="S11" s="233">
        <f t="shared" si="0"/>
        <v>0.25152625152625152</v>
      </c>
      <c r="T11" s="106"/>
    </row>
    <row r="12" spans="1:20" x14ac:dyDescent="0.25">
      <c r="A12" s="107" t="s">
        <v>79</v>
      </c>
      <c r="B12" s="228">
        <v>20</v>
      </c>
      <c r="C12" s="108">
        <v>1329</v>
      </c>
      <c r="D12" s="108">
        <v>3255</v>
      </c>
      <c r="E12" s="108">
        <v>1039</v>
      </c>
      <c r="F12" s="108">
        <v>2719</v>
      </c>
      <c r="G12" s="108">
        <v>4457</v>
      </c>
      <c r="H12" s="108">
        <v>4990</v>
      </c>
      <c r="I12" s="108">
        <v>17809</v>
      </c>
      <c r="J12" s="104"/>
      <c r="L12" s="107" t="s">
        <v>79</v>
      </c>
      <c r="M12" s="232">
        <f t="shared" si="1"/>
        <v>1.1230276826323768E-3</v>
      </c>
      <c r="N12" s="233">
        <f t="shared" si="0"/>
        <v>7.4625189510921439E-2</v>
      </c>
      <c r="O12" s="233">
        <f t="shared" si="0"/>
        <v>0.18277275534841933</v>
      </c>
      <c r="P12" s="233">
        <f t="shared" si="0"/>
        <v>5.8341288112751979E-2</v>
      </c>
      <c r="Q12" s="233">
        <f t="shared" si="0"/>
        <v>0.15267561345387165</v>
      </c>
      <c r="R12" s="233">
        <f t="shared" si="0"/>
        <v>0.25026671907462517</v>
      </c>
      <c r="S12" s="233">
        <f t="shared" si="0"/>
        <v>0.28019540681677801</v>
      </c>
      <c r="T12" s="106"/>
    </row>
    <row r="13" spans="1:20" x14ac:dyDescent="0.25">
      <c r="A13" s="109" t="s">
        <v>80</v>
      </c>
      <c r="B13" s="228">
        <v>5</v>
      </c>
      <c r="C13" s="108">
        <v>70</v>
      </c>
      <c r="D13" s="108">
        <v>176</v>
      </c>
      <c r="E13" s="108">
        <v>339</v>
      </c>
      <c r="F13" s="108">
        <v>175</v>
      </c>
      <c r="G13" s="108">
        <v>57</v>
      </c>
      <c r="H13" s="108">
        <v>602</v>
      </c>
      <c r="I13" s="108">
        <v>1424</v>
      </c>
      <c r="J13" s="104"/>
      <c r="L13" s="109" t="s">
        <v>80</v>
      </c>
      <c r="M13" s="232">
        <f t="shared" si="1"/>
        <v>3.5112359550561797E-3</v>
      </c>
      <c r="N13" s="233">
        <f t="shared" si="0"/>
        <v>4.9157303370786519E-2</v>
      </c>
      <c r="O13" s="233">
        <f t="shared" si="0"/>
        <v>0.12359550561797752</v>
      </c>
      <c r="P13" s="233">
        <f t="shared" si="0"/>
        <v>0.238061797752809</v>
      </c>
      <c r="Q13" s="233">
        <f t="shared" si="0"/>
        <v>0.12289325842696629</v>
      </c>
      <c r="R13" s="233">
        <f t="shared" si="0"/>
        <v>4.002808988764045E-2</v>
      </c>
      <c r="S13" s="233">
        <f t="shared" si="0"/>
        <v>0.42275280898876405</v>
      </c>
      <c r="T13" s="106"/>
    </row>
    <row r="14" spans="1:20" x14ac:dyDescent="0.25">
      <c r="A14" s="109" t="s">
        <v>81</v>
      </c>
      <c r="B14" s="228">
        <v>5</v>
      </c>
      <c r="C14" s="108">
        <v>266</v>
      </c>
      <c r="D14" s="108">
        <v>626</v>
      </c>
      <c r="E14" s="108">
        <v>882</v>
      </c>
      <c r="F14" s="108">
        <v>368</v>
      </c>
      <c r="G14" s="108">
        <v>478</v>
      </c>
      <c r="H14" s="108">
        <v>702</v>
      </c>
      <c r="I14" s="108">
        <v>3327</v>
      </c>
      <c r="J14" s="104"/>
      <c r="L14" s="109" t="s">
        <v>81</v>
      </c>
      <c r="M14" s="232">
        <f t="shared" si="1"/>
        <v>1.5028554253080854E-3</v>
      </c>
      <c r="N14" s="233">
        <f t="shared" si="0"/>
        <v>7.9951908626390136E-2</v>
      </c>
      <c r="O14" s="233">
        <f t="shared" si="0"/>
        <v>0.18815749924857228</v>
      </c>
      <c r="P14" s="233">
        <f t="shared" si="0"/>
        <v>0.26510369702434627</v>
      </c>
      <c r="Q14" s="233">
        <f t="shared" si="0"/>
        <v>0.11061015930267508</v>
      </c>
      <c r="R14" s="233">
        <f t="shared" si="0"/>
        <v>0.14367297865945297</v>
      </c>
      <c r="S14" s="233">
        <f t="shared" si="0"/>
        <v>0.2110009017132552</v>
      </c>
      <c r="T14" s="106"/>
    </row>
    <row r="15" spans="1:20" x14ac:dyDescent="0.25">
      <c r="A15" s="109" t="s">
        <v>82</v>
      </c>
      <c r="B15" s="228">
        <v>10</v>
      </c>
      <c r="C15" s="108">
        <v>142</v>
      </c>
      <c r="D15" s="108">
        <v>187</v>
      </c>
      <c r="E15" s="108">
        <v>188</v>
      </c>
      <c r="F15" s="108">
        <v>169</v>
      </c>
      <c r="G15" s="108">
        <v>164</v>
      </c>
      <c r="H15" s="108">
        <v>272</v>
      </c>
      <c r="I15" s="108">
        <v>1132</v>
      </c>
      <c r="J15" s="104"/>
      <c r="L15" s="109" t="s">
        <v>82</v>
      </c>
      <c r="M15" s="232">
        <f t="shared" si="1"/>
        <v>8.8339222614840993E-3</v>
      </c>
      <c r="N15" s="233">
        <f t="shared" si="0"/>
        <v>0.12544169611307421</v>
      </c>
      <c r="O15" s="233">
        <f t="shared" si="0"/>
        <v>0.16519434628975266</v>
      </c>
      <c r="P15" s="233">
        <f t="shared" si="0"/>
        <v>0.16607773851590105</v>
      </c>
      <c r="Q15" s="233">
        <f t="shared" si="0"/>
        <v>0.14929328621908128</v>
      </c>
      <c r="R15" s="233">
        <f t="shared" si="0"/>
        <v>0.14487632508833923</v>
      </c>
      <c r="S15" s="233">
        <f t="shared" si="0"/>
        <v>0.24028268551236748</v>
      </c>
      <c r="T15" s="106"/>
    </row>
    <row r="16" spans="1:20" x14ac:dyDescent="0.25">
      <c r="A16" s="109" t="s">
        <v>83</v>
      </c>
      <c r="B16" s="228">
        <v>20</v>
      </c>
      <c r="C16" s="108">
        <v>330</v>
      </c>
      <c r="D16" s="108">
        <v>441</v>
      </c>
      <c r="E16" s="108">
        <v>421</v>
      </c>
      <c r="F16" s="108">
        <v>540</v>
      </c>
      <c r="G16" s="108">
        <v>399</v>
      </c>
      <c r="H16" s="108">
        <v>735</v>
      </c>
      <c r="I16" s="108">
        <v>2886</v>
      </c>
      <c r="J16" s="104"/>
      <c r="L16" s="109" t="s">
        <v>83</v>
      </c>
      <c r="M16" s="232">
        <f t="shared" si="1"/>
        <v>6.9300069300069298E-3</v>
      </c>
      <c r="N16" s="233">
        <f t="shared" si="0"/>
        <v>0.11434511434511435</v>
      </c>
      <c r="O16" s="233">
        <f t="shared" si="0"/>
        <v>0.15280665280665282</v>
      </c>
      <c r="P16" s="233">
        <f t="shared" si="0"/>
        <v>0.14587664587664587</v>
      </c>
      <c r="Q16" s="233">
        <f t="shared" si="0"/>
        <v>0.18711018711018712</v>
      </c>
      <c r="R16" s="233">
        <f t="shared" si="0"/>
        <v>0.13825363825363826</v>
      </c>
      <c r="S16" s="233">
        <f t="shared" si="0"/>
        <v>0.25467775467775466</v>
      </c>
      <c r="T16" s="106"/>
    </row>
    <row r="17" spans="1:20" x14ac:dyDescent="0.25">
      <c r="A17" s="109" t="s">
        <v>84</v>
      </c>
      <c r="B17" s="228">
        <v>37</v>
      </c>
      <c r="C17" s="108">
        <v>5418</v>
      </c>
      <c r="D17" s="108">
        <v>9541</v>
      </c>
      <c r="E17" s="108">
        <v>5616</v>
      </c>
      <c r="F17" s="108">
        <v>3153</v>
      </c>
      <c r="G17" s="108">
        <v>5786</v>
      </c>
      <c r="H17" s="108">
        <v>16838</v>
      </c>
      <c r="I17" s="108">
        <v>46389</v>
      </c>
      <c r="J17" s="104"/>
      <c r="L17" s="109" t="s">
        <v>84</v>
      </c>
      <c r="M17" s="232">
        <f t="shared" si="1"/>
        <v>7.9760287999310184E-4</v>
      </c>
      <c r="N17" s="233">
        <f t="shared" si="0"/>
        <v>0.11679492983250339</v>
      </c>
      <c r="O17" s="233">
        <f t="shared" si="0"/>
        <v>0.20567375886524822</v>
      </c>
      <c r="P17" s="233">
        <f t="shared" si="0"/>
        <v>0.12106318308219621</v>
      </c>
      <c r="Q17" s="233">
        <f t="shared" si="0"/>
        <v>6.7968699476168917E-2</v>
      </c>
      <c r="R17" s="233">
        <f t="shared" si="0"/>
        <v>0.1247278449632456</v>
      </c>
      <c r="S17" s="233">
        <f t="shared" si="0"/>
        <v>0.36297398090064453</v>
      </c>
      <c r="T17" s="106"/>
    </row>
    <row r="18" spans="1:20" x14ac:dyDescent="0.25">
      <c r="A18" s="109" t="s">
        <v>85</v>
      </c>
      <c r="B18" s="228">
        <v>30</v>
      </c>
      <c r="C18" s="108">
        <v>204</v>
      </c>
      <c r="D18" s="108">
        <v>617</v>
      </c>
      <c r="E18" s="108">
        <v>782</v>
      </c>
      <c r="F18" s="108">
        <v>105</v>
      </c>
      <c r="G18" s="108">
        <v>218</v>
      </c>
      <c r="H18" s="108">
        <v>548</v>
      </c>
      <c r="I18" s="108">
        <v>2504</v>
      </c>
      <c r="J18" s="104"/>
      <c r="L18" s="109" t="s">
        <v>87</v>
      </c>
      <c r="M18" s="232">
        <f t="shared" si="1"/>
        <v>1.4522218995062445E-3</v>
      </c>
      <c r="N18" s="233">
        <f t="shared" si="0"/>
        <v>6.2445541678768514E-2</v>
      </c>
      <c r="O18" s="233">
        <f t="shared" si="0"/>
        <v>0.19997095556200989</v>
      </c>
      <c r="P18" s="233">
        <f t="shared" si="0"/>
        <v>0.23177461516119663</v>
      </c>
      <c r="Q18" s="233">
        <f t="shared" si="0"/>
        <v>0.18080162648852743</v>
      </c>
      <c r="R18" s="233">
        <f t="shared" si="0"/>
        <v>8.6407203020621548E-2</v>
      </c>
      <c r="S18" s="233">
        <f t="shared" si="0"/>
        <v>0.23714783618936974</v>
      </c>
      <c r="T18" s="106"/>
    </row>
    <row r="19" spans="1:20" x14ac:dyDescent="0.25">
      <c r="A19" s="109" t="s">
        <v>86</v>
      </c>
      <c r="B19" s="228">
        <v>33</v>
      </c>
      <c r="C19" s="108">
        <v>1642</v>
      </c>
      <c r="D19" s="108">
        <v>14284</v>
      </c>
      <c r="E19" s="108">
        <v>3975</v>
      </c>
      <c r="F19" s="108">
        <v>6355</v>
      </c>
      <c r="G19" s="108">
        <v>3317</v>
      </c>
      <c r="H19" s="108">
        <v>27179</v>
      </c>
      <c r="I19" s="108">
        <v>56785</v>
      </c>
      <c r="J19" s="104"/>
      <c r="L19" s="109" t="s">
        <v>88</v>
      </c>
      <c r="M19" s="232">
        <f t="shared" si="1"/>
        <v>4.9006504499688136E-4</v>
      </c>
      <c r="N19" s="233">
        <f t="shared" si="0"/>
        <v>3.8492381716118684E-2</v>
      </c>
      <c r="O19" s="233">
        <f t="shared" si="0"/>
        <v>0.20083756571326739</v>
      </c>
      <c r="P19" s="233">
        <f t="shared" si="0"/>
        <v>0.15704357123763699</v>
      </c>
      <c r="Q19" s="233">
        <f t="shared" si="0"/>
        <v>0.16434999554486324</v>
      </c>
      <c r="R19" s="233">
        <f t="shared" si="0"/>
        <v>0.1760670052570614</v>
      </c>
      <c r="S19" s="233">
        <f t="shared" si="0"/>
        <v>0.26271941548605543</v>
      </c>
      <c r="T19" s="106"/>
    </row>
    <row r="20" spans="1:20" x14ac:dyDescent="0.25">
      <c r="A20" s="109" t="s">
        <v>87</v>
      </c>
      <c r="B20" s="228">
        <v>10</v>
      </c>
      <c r="C20" s="108">
        <v>430</v>
      </c>
      <c r="D20" s="108">
        <v>1377</v>
      </c>
      <c r="E20" s="108">
        <v>1596</v>
      </c>
      <c r="F20" s="108">
        <v>1245</v>
      </c>
      <c r="G20" s="108">
        <v>595</v>
      </c>
      <c r="H20" s="108">
        <v>1633</v>
      </c>
      <c r="I20" s="108">
        <v>6886</v>
      </c>
      <c r="J20" s="104"/>
      <c r="L20" s="109" t="s">
        <v>89</v>
      </c>
      <c r="M20" s="232">
        <f t="shared" si="1"/>
        <v>2.6122652071153126E-3</v>
      </c>
      <c r="N20" s="233">
        <f t="shared" si="0"/>
        <v>8.7075506903843761E-2</v>
      </c>
      <c r="O20" s="233">
        <f t="shared" si="0"/>
        <v>0.23473068789650453</v>
      </c>
      <c r="P20" s="233">
        <f t="shared" si="0"/>
        <v>0.16730936683667122</v>
      </c>
      <c r="Q20" s="233">
        <f t="shared" si="0"/>
        <v>0.12576191068540862</v>
      </c>
      <c r="R20" s="233">
        <f t="shared" si="0"/>
        <v>0.12582410747605424</v>
      </c>
      <c r="S20" s="233">
        <f t="shared" si="0"/>
        <v>0.25668615499440228</v>
      </c>
      <c r="T20" s="106"/>
    </row>
    <row r="21" spans="1:20" x14ac:dyDescent="0.25">
      <c r="A21" s="109" t="s">
        <v>88</v>
      </c>
      <c r="B21" s="228">
        <v>11</v>
      </c>
      <c r="C21" s="108">
        <v>864</v>
      </c>
      <c r="D21" s="108">
        <v>4508</v>
      </c>
      <c r="E21" s="108">
        <v>3525</v>
      </c>
      <c r="F21" s="108">
        <v>3689</v>
      </c>
      <c r="G21" s="108">
        <v>3952</v>
      </c>
      <c r="H21" s="108">
        <v>5897</v>
      </c>
      <c r="I21" s="108">
        <v>22446</v>
      </c>
      <c r="J21" s="104"/>
      <c r="L21" s="109" t="s">
        <v>91</v>
      </c>
      <c r="M21" s="232">
        <f t="shared" si="1"/>
        <v>2.2404136148211976E-3</v>
      </c>
      <c r="N21" s="233">
        <f t="shared" si="0"/>
        <v>6.2128392934080137E-2</v>
      </c>
      <c r="O21" s="233">
        <f t="shared" si="0"/>
        <v>0.1052132701421801</v>
      </c>
      <c r="P21" s="233">
        <f t="shared" si="0"/>
        <v>0.27462300732442912</v>
      </c>
      <c r="Q21" s="233">
        <f t="shared" si="0"/>
        <v>0.20129254631624299</v>
      </c>
      <c r="R21" s="233">
        <f t="shared" si="0"/>
        <v>8.685911245152951E-2</v>
      </c>
      <c r="S21" s="233">
        <f t="shared" si="0"/>
        <v>0.26764325721671695</v>
      </c>
      <c r="T21" s="106"/>
    </row>
    <row r="22" spans="1:20" x14ac:dyDescent="0.25">
      <c r="A22" s="109" t="s">
        <v>89</v>
      </c>
      <c r="B22" s="228">
        <v>42</v>
      </c>
      <c r="C22" s="108">
        <v>1400</v>
      </c>
      <c r="D22" s="108">
        <v>3774</v>
      </c>
      <c r="E22" s="108">
        <v>2690</v>
      </c>
      <c r="F22" s="108">
        <v>2022</v>
      </c>
      <c r="G22" s="108">
        <v>2023</v>
      </c>
      <c r="H22" s="108">
        <v>4127</v>
      </c>
      <c r="I22" s="108">
        <v>16078</v>
      </c>
      <c r="J22" s="104"/>
      <c r="L22" s="109" t="s">
        <v>92</v>
      </c>
      <c r="M22" s="232">
        <f t="shared" si="1"/>
        <v>2.5741466144376048E-3</v>
      </c>
      <c r="N22" s="233">
        <f t="shared" si="0"/>
        <v>7.6105204252937889E-2</v>
      </c>
      <c r="O22" s="233">
        <f t="shared" si="0"/>
        <v>0.2502518186905428</v>
      </c>
      <c r="P22" s="233">
        <f t="shared" si="0"/>
        <v>0.17381085618354786</v>
      </c>
      <c r="Q22" s="233">
        <f t="shared" si="0"/>
        <v>0.13150531617235589</v>
      </c>
      <c r="R22" s="233">
        <f t="shared" si="0"/>
        <v>0.13217683268047006</v>
      </c>
      <c r="S22" s="233">
        <f t="shared" si="0"/>
        <v>0.2335758254057079</v>
      </c>
      <c r="T22" s="106"/>
    </row>
    <row r="23" spans="1:20" x14ac:dyDescent="0.25">
      <c r="A23" s="109" t="s">
        <v>90</v>
      </c>
      <c r="B23" s="228">
        <v>15</v>
      </c>
      <c r="C23" s="108">
        <v>159</v>
      </c>
      <c r="D23" s="108">
        <v>221</v>
      </c>
      <c r="E23" s="108">
        <v>175</v>
      </c>
      <c r="F23" s="108">
        <v>98</v>
      </c>
      <c r="G23" s="108">
        <v>142</v>
      </c>
      <c r="H23" s="108">
        <v>243</v>
      </c>
      <c r="I23" s="108">
        <v>1053</v>
      </c>
      <c r="J23" s="104"/>
      <c r="L23" s="109" t="s">
        <v>93</v>
      </c>
      <c r="M23" s="232">
        <f t="shared" si="1"/>
        <v>1.8477457501847746E-3</v>
      </c>
      <c r="N23" s="233">
        <f t="shared" si="0"/>
        <v>9.0724316334072436E-2</v>
      </c>
      <c r="O23" s="233">
        <f t="shared" si="0"/>
        <v>0.18218773096821878</v>
      </c>
      <c r="P23" s="233">
        <f t="shared" si="0"/>
        <v>0.21119733924611975</v>
      </c>
      <c r="Q23" s="233">
        <f t="shared" si="0"/>
        <v>0.16611234294161123</v>
      </c>
      <c r="R23" s="233">
        <f t="shared" si="0"/>
        <v>0.110679970436068</v>
      </c>
      <c r="S23" s="233">
        <f t="shared" si="0"/>
        <v>0.23725055432372505</v>
      </c>
      <c r="T23" s="106"/>
    </row>
    <row r="24" spans="1:20" x14ac:dyDescent="0.25">
      <c r="A24" s="109" t="s">
        <v>91</v>
      </c>
      <c r="B24" s="228">
        <v>26</v>
      </c>
      <c r="C24" s="108">
        <v>721</v>
      </c>
      <c r="D24" s="108">
        <v>1221</v>
      </c>
      <c r="E24" s="108">
        <v>3187</v>
      </c>
      <c r="F24" s="108">
        <v>2336</v>
      </c>
      <c r="G24" s="108">
        <v>1008</v>
      </c>
      <c r="H24" s="108">
        <v>3106</v>
      </c>
      <c r="I24" s="108">
        <v>11605</v>
      </c>
      <c r="J24" s="104"/>
      <c r="L24" s="109" t="s">
        <v>94</v>
      </c>
      <c r="M24" s="232">
        <f t="shared" si="1"/>
        <v>1.3627691469065141E-3</v>
      </c>
      <c r="N24" s="233">
        <f t="shared" si="0"/>
        <v>0.12074134641591715</v>
      </c>
      <c r="O24" s="233">
        <f t="shared" si="0"/>
        <v>0.29599345870809485</v>
      </c>
      <c r="P24" s="233">
        <f t="shared" si="0"/>
        <v>0.14063777596075225</v>
      </c>
      <c r="Q24" s="233">
        <f t="shared" si="0"/>
        <v>0.16734805124011992</v>
      </c>
      <c r="R24" s="233">
        <f t="shared" si="0"/>
        <v>9.6756609430362503E-2</v>
      </c>
      <c r="S24" s="233">
        <f t="shared" si="0"/>
        <v>0.17715998909784683</v>
      </c>
      <c r="T24" s="106"/>
    </row>
    <row r="25" spans="1:20" x14ac:dyDescent="0.25">
      <c r="A25" s="109" t="s">
        <v>92</v>
      </c>
      <c r="B25" s="228">
        <v>23</v>
      </c>
      <c r="C25" s="108">
        <v>680</v>
      </c>
      <c r="D25" s="108">
        <v>2236</v>
      </c>
      <c r="E25" s="108">
        <v>1553</v>
      </c>
      <c r="F25" s="108">
        <v>1175</v>
      </c>
      <c r="G25" s="108">
        <v>1181</v>
      </c>
      <c r="H25" s="108">
        <v>2087</v>
      </c>
      <c r="I25" s="108">
        <v>8935</v>
      </c>
      <c r="J25" s="104"/>
      <c r="L25" s="109" t="s">
        <v>90</v>
      </c>
      <c r="M25" s="232">
        <f t="shared" si="1"/>
        <v>1.4245014245014245E-2</v>
      </c>
      <c r="N25" s="233">
        <f t="shared" si="0"/>
        <v>0.150997150997151</v>
      </c>
      <c r="O25" s="233">
        <f t="shared" si="0"/>
        <v>0.20987654320987653</v>
      </c>
      <c r="P25" s="233">
        <f t="shared" si="0"/>
        <v>0.16619183285849953</v>
      </c>
      <c r="Q25" s="233">
        <f t="shared" si="0"/>
        <v>9.306742640075974E-2</v>
      </c>
      <c r="R25" s="233">
        <f t="shared" si="0"/>
        <v>0.13485280151946819</v>
      </c>
      <c r="S25" s="233">
        <f t="shared" si="0"/>
        <v>0.23076923076923078</v>
      </c>
      <c r="T25" s="106"/>
    </row>
    <row r="26" spans="1:20" x14ac:dyDescent="0.25">
      <c r="A26" s="109" t="s">
        <v>93</v>
      </c>
      <c r="B26" s="228">
        <v>10</v>
      </c>
      <c r="C26" s="108">
        <v>491</v>
      </c>
      <c r="D26" s="108">
        <v>986</v>
      </c>
      <c r="E26" s="108">
        <v>1143</v>
      </c>
      <c r="F26" s="108">
        <v>899</v>
      </c>
      <c r="G26" s="108">
        <v>599</v>
      </c>
      <c r="H26" s="108">
        <v>1284</v>
      </c>
      <c r="I26" s="108">
        <v>5412</v>
      </c>
      <c r="J26" s="104"/>
      <c r="L26" s="109" t="s">
        <v>85</v>
      </c>
      <c r="M26" s="232">
        <f t="shared" si="1"/>
        <v>1.1980830670926517E-2</v>
      </c>
      <c r="N26" s="233">
        <f t="shared" si="1"/>
        <v>8.1469648562300323E-2</v>
      </c>
      <c r="O26" s="233">
        <f t="shared" si="1"/>
        <v>0.24640575079872204</v>
      </c>
      <c r="P26" s="233">
        <f t="shared" si="1"/>
        <v>0.31230031948881787</v>
      </c>
      <c r="Q26" s="233">
        <f t="shared" si="1"/>
        <v>4.1932907348242815E-2</v>
      </c>
      <c r="R26" s="233">
        <f t="shared" si="1"/>
        <v>8.7060702875399368E-2</v>
      </c>
      <c r="S26" s="233">
        <f t="shared" si="1"/>
        <v>0.21884984025559107</v>
      </c>
      <c r="T26" s="106"/>
    </row>
    <row r="27" spans="1:20" x14ac:dyDescent="0.25">
      <c r="A27" s="109" t="s">
        <v>94</v>
      </c>
      <c r="B27" s="228">
        <v>5</v>
      </c>
      <c r="C27" s="108">
        <v>443</v>
      </c>
      <c r="D27" s="108">
        <v>1086</v>
      </c>
      <c r="E27" s="108">
        <v>516</v>
      </c>
      <c r="F27" s="108">
        <v>614</v>
      </c>
      <c r="G27" s="108">
        <v>355</v>
      </c>
      <c r="H27" s="108">
        <v>650</v>
      </c>
      <c r="I27" s="108">
        <v>3669</v>
      </c>
      <c r="J27" s="104"/>
      <c r="L27" s="109" t="s">
        <v>86</v>
      </c>
      <c r="M27" s="232">
        <f t="shared" si="1"/>
        <v>5.8113938540107427E-4</v>
      </c>
      <c r="N27" s="233">
        <f t="shared" si="1"/>
        <v>2.8916086994804965E-2</v>
      </c>
      <c r="O27" s="233">
        <f t="shared" si="1"/>
        <v>0.2515453024566347</v>
      </c>
      <c r="P27" s="233">
        <f t="shared" si="1"/>
        <v>7.0000880514220307E-2</v>
      </c>
      <c r="Q27" s="233">
        <f t="shared" si="1"/>
        <v>0.11191335740072202</v>
      </c>
      <c r="R27" s="233">
        <f t="shared" si="1"/>
        <v>5.841331337501101E-2</v>
      </c>
      <c r="S27" s="233">
        <f t="shared" si="1"/>
        <v>0.47862991987320597</v>
      </c>
      <c r="T27" s="106"/>
    </row>
    <row r="28" spans="1:20" x14ac:dyDescent="0.25">
      <c r="A28" s="109" t="s">
        <v>95</v>
      </c>
      <c r="B28" s="228">
        <v>10</v>
      </c>
      <c r="C28" s="108">
        <v>1037</v>
      </c>
      <c r="D28" s="108">
        <v>1608</v>
      </c>
      <c r="E28" s="108">
        <v>4286</v>
      </c>
      <c r="F28" s="108">
        <v>3047</v>
      </c>
      <c r="G28" s="108">
        <v>766</v>
      </c>
      <c r="H28" s="108">
        <v>1965</v>
      </c>
      <c r="I28" s="108">
        <v>12719</v>
      </c>
      <c r="J28" s="104"/>
      <c r="L28" s="109" t="s">
        <v>95</v>
      </c>
      <c r="M28" s="232">
        <f t="shared" si="1"/>
        <v>7.8622533218020282E-4</v>
      </c>
      <c r="N28" s="233">
        <f t="shared" si="1"/>
        <v>8.1531566947087034E-2</v>
      </c>
      <c r="O28" s="233">
        <f t="shared" si="1"/>
        <v>0.12642503341457662</v>
      </c>
      <c r="P28" s="233">
        <f t="shared" si="1"/>
        <v>0.33697617737243496</v>
      </c>
      <c r="Q28" s="233">
        <f t="shared" si="1"/>
        <v>0.2395628587153078</v>
      </c>
      <c r="R28" s="233">
        <f t="shared" si="1"/>
        <v>6.0224860445003539E-2</v>
      </c>
      <c r="S28" s="233">
        <f t="shared" si="1"/>
        <v>0.15449327777340985</v>
      </c>
      <c r="T28" s="106"/>
    </row>
    <row r="29" spans="1:20" x14ac:dyDescent="0.25">
      <c r="A29" s="109" t="s">
        <v>96</v>
      </c>
      <c r="B29" s="228">
        <v>82</v>
      </c>
      <c r="C29" s="108">
        <v>2847</v>
      </c>
      <c r="D29" s="108">
        <v>6424</v>
      </c>
      <c r="E29" s="108">
        <v>3908</v>
      </c>
      <c r="F29" s="108">
        <v>6942</v>
      </c>
      <c r="G29" s="108">
        <v>2818</v>
      </c>
      <c r="H29" s="108">
        <v>5273</v>
      </c>
      <c r="I29" s="108">
        <v>28294</v>
      </c>
      <c r="J29" s="104"/>
      <c r="L29" s="109" t="s">
        <v>96</v>
      </c>
      <c r="M29" s="232">
        <f t="shared" si="1"/>
        <v>2.8981409486110131E-3</v>
      </c>
      <c r="N29" s="233">
        <f t="shared" si="1"/>
        <v>0.10062204000848236</v>
      </c>
      <c r="O29" s="233">
        <f t="shared" si="1"/>
        <v>0.22704460309606278</v>
      </c>
      <c r="P29" s="233">
        <f t="shared" si="1"/>
        <v>0.13812115642892486</v>
      </c>
      <c r="Q29" s="233">
        <f t="shared" si="1"/>
        <v>0.24535237152753234</v>
      </c>
      <c r="R29" s="233">
        <f t="shared" si="1"/>
        <v>9.9597087721778471E-2</v>
      </c>
      <c r="S29" s="233">
        <f t="shared" si="1"/>
        <v>0.18636460026860818</v>
      </c>
      <c r="T29" s="106"/>
    </row>
    <row r="30" spans="1:20" x14ac:dyDescent="0.25">
      <c r="A30" s="109" t="s">
        <v>97</v>
      </c>
      <c r="B30" s="228">
        <v>21</v>
      </c>
      <c r="C30" s="108">
        <v>115</v>
      </c>
      <c r="D30" s="108">
        <v>171</v>
      </c>
      <c r="E30" s="108">
        <v>277</v>
      </c>
      <c r="F30" s="108">
        <v>94</v>
      </c>
      <c r="G30" s="108">
        <v>110</v>
      </c>
      <c r="H30" s="108">
        <v>321</v>
      </c>
      <c r="I30" s="108">
        <v>1109</v>
      </c>
      <c r="J30" s="104"/>
      <c r="L30" s="109" t="s">
        <v>97</v>
      </c>
      <c r="M30" s="232">
        <f t="shared" si="1"/>
        <v>1.8935978358881875E-2</v>
      </c>
      <c r="N30" s="233">
        <f t="shared" si="1"/>
        <v>0.1036970243462579</v>
      </c>
      <c r="O30" s="233">
        <f t="shared" si="1"/>
        <v>0.15419296663660956</v>
      </c>
      <c r="P30" s="233">
        <f t="shared" si="1"/>
        <v>0.24977457168620379</v>
      </c>
      <c r="Q30" s="233">
        <f t="shared" si="1"/>
        <v>8.4761045987376021E-2</v>
      </c>
      <c r="R30" s="233">
        <f t="shared" si="1"/>
        <v>9.9188458070333635E-2</v>
      </c>
      <c r="S30" s="233">
        <f t="shared" si="1"/>
        <v>0.28944995491433723</v>
      </c>
      <c r="T30" s="106"/>
    </row>
    <row r="31" spans="1:20" x14ac:dyDescent="0.25">
      <c r="A31" s="109" t="s">
        <v>98</v>
      </c>
      <c r="B31" s="228">
        <v>29</v>
      </c>
      <c r="C31" s="108">
        <v>154</v>
      </c>
      <c r="D31" s="108">
        <v>794</v>
      </c>
      <c r="E31" s="108">
        <v>2461</v>
      </c>
      <c r="F31" s="108">
        <v>1330</v>
      </c>
      <c r="G31" s="108">
        <v>312</v>
      </c>
      <c r="H31" s="108">
        <v>985</v>
      </c>
      <c r="I31" s="108">
        <v>6065</v>
      </c>
      <c r="J31" s="104"/>
      <c r="L31" s="109" t="s">
        <v>98</v>
      </c>
      <c r="M31" s="232">
        <f t="shared" si="1"/>
        <v>4.7815333882934869E-3</v>
      </c>
      <c r="N31" s="233">
        <f t="shared" si="1"/>
        <v>2.5391591096455071E-2</v>
      </c>
      <c r="O31" s="233">
        <f t="shared" si="1"/>
        <v>0.13091508656224238</v>
      </c>
      <c r="P31" s="233">
        <f t="shared" si="1"/>
        <v>0.40577081615828525</v>
      </c>
      <c r="Q31" s="233">
        <f t="shared" si="1"/>
        <v>0.21929101401483925</v>
      </c>
      <c r="R31" s="233">
        <f t="shared" si="1"/>
        <v>5.144270403957131E-2</v>
      </c>
      <c r="S31" s="233">
        <f t="shared" si="1"/>
        <v>0.16240725474031328</v>
      </c>
      <c r="T31" s="106"/>
    </row>
    <row r="32" spans="1:20" x14ac:dyDescent="0.25">
      <c r="A32" s="109" t="s">
        <v>99</v>
      </c>
      <c r="B32" s="228">
        <v>24</v>
      </c>
      <c r="C32" s="108">
        <v>1204</v>
      </c>
      <c r="D32" s="108">
        <v>2708</v>
      </c>
      <c r="E32" s="108">
        <v>1841</v>
      </c>
      <c r="F32" s="108">
        <v>8477</v>
      </c>
      <c r="G32" s="108">
        <v>1645</v>
      </c>
      <c r="H32" s="108">
        <v>2740</v>
      </c>
      <c r="I32" s="108">
        <v>18639</v>
      </c>
      <c r="J32" s="104"/>
      <c r="L32" s="109" t="s">
        <v>99</v>
      </c>
      <c r="M32" s="232">
        <f t="shared" si="1"/>
        <v>1.2876227265411235E-3</v>
      </c>
      <c r="N32" s="233">
        <f t="shared" si="1"/>
        <v>6.4595740114813033E-2</v>
      </c>
      <c r="O32" s="233">
        <f t="shared" si="1"/>
        <v>0.14528676431139009</v>
      </c>
      <c r="P32" s="233">
        <f t="shared" si="1"/>
        <v>9.8771393315092007E-2</v>
      </c>
      <c r="Q32" s="233">
        <f t="shared" si="1"/>
        <v>0.45479907720371265</v>
      </c>
      <c r="R32" s="233">
        <f t="shared" si="1"/>
        <v>8.8255807715006171E-2</v>
      </c>
      <c r="S32" s="233">
        <f t="shared" si="1"/>
        <v>0.14700359461344492</v>
      </c>
      <c r="T32" s="106"/>
    </row>
    <row r="33" spans="1:20" x14ac:dyDescent="0.25">
      <c r="A33" s="109" t="s">
        <v>100</v>
      </c>
      <c r="B33" s="228">
        <v>20</v>
      </c>
      <c r="C33" s="108">
        <v>1020</v>
      </c>
      <c r="D33" s="108">
        <v>3064</v>
      </c>
      <c r="E33" s="108">
        <v>2795</v>
      </c>
      <c r="F33" s="108">
        <v>1047</v>
      </c>
      <c r="G33" s="108">
        <v>3440</v>
      </c>
      <c r="H33" s="108">
        <v>4515</v>
      </c>
      <c r="I33" s="108">
        <v>15901</v>
      </c>
      <c r="J33" s="104"/>
      <c r="L33" s="109" t="s">
        <v>100</v>
      </c>
      <c r="M33" s="232">
        <f t="shared" si="1"/>
        <v>1.2577825294006666E-3</v>
      </c>
      <c r="N33" s="233">
        <f t="shared" si="1"/>
        <v>6.4146908999433996E-2</v>
      </c>
      <c r="O33" s="233">
        <f t="shared" si="1"/>
        <v>0.19269228350418213</v>
      </c>
      <c r="P33" s="233">
        <f t="shared" si="1"/>
        <v>0.17577510848374317</v>
      </c>
      <c r="Q33" s="233">
        <f t="shared" si="1"/>
        <v>6.5844915414124891E-2</v>
      </c>
      <c r="R33" s="233">
        <f t="shared" si="1"/>
        <v>0.21633859505691466</v>
      </c>
      <c r="S33" s="233">
        <f t="shared" si="1"/>
        <v>0.2839444060122005</v>
      </c>
      <c r="T33" s="106"/>
    </row>
    <row r="34" spans="1:20" x14ac:dyDescent="0.25">
      <c r="A34" s="109" t="s">
        <v>101</v>
      </c>
      <c r="B34" s="228">
        <v>15</v>
      </c>
      <c r="C34" s="108">
        <v>588</v>
      </c>
      <c r="D34" s="108">
        <v>3778</v>
      </c>
      <c r="E34" s="108">
        <v>1763</v>
      </c>
      <c r="F34" s="108">
        <v>1997</v>
      </c>
      <c r="G34" s="108">
        <v>4310</v>
      </c>
      <c r="H34" s="108">
        <v>3951</v>
      </c>
      <c r="I34" s="108">
        <v>16402</v>
      </c>
      <c r="J34" s="104"/>
      <c r="L34" s="109" t="s">
        <v>101</v>
      </c>
      <c r="M34" s="232">
        <f t="shared" si="1"/>
        <v>9.1452261919278133E-4</v>
      </c>
      <c r="N34" s="233">
        <f t="shared" si="1"/>
        <v>3.5849286672357032E-2</v>
      </c>
      <c r="O34" s="233">
        <f t="shared" si="1"/>
        <v>0.2303377636873552</v>
      </c>
      <c r="P34" s="233">
        <f t="shared" si="1"/>
        <v>0.10748689184245824</v>
      </c>
      <c r="Q34" s="233">
        <f t="shared" si="1"/>
        <v>0.12175344470186562</v>
      </c>
      <c r="R34" s="233">
        <f t="shared" si="1"/>
        <v>0.2627728325813925</v>
      </c>
      <c r="S34" s="233">
        <f t="shared" si="1"/>
        <v>0.24088525789537862</v>
      </c>
      <c r="T34" s="106"/>
    </row>
    <row r="35" spans="1:20" x14ac:dyDescent="0.25">
      <c r="A35" s="109" t="s">
        <v>102</v>
      </c>
      <c r="B35" s="228">
        <v>16</v>
      </c>
      <c r="C35" s="108">
        <v>837</v>
      </c>
      <c r="D35" s="108">
        <v>1305</v>
      </c>
      <c r="E35" s="108">
        <v>2615</v>
      </c>
      <c r="F35" s="108">
        <v>1049</v>
      </c>
      <c r="G35" s="108">
        <v>913</v>
      </c>
      <c r="H35" s="108">
        <v>1533</v>
      </c>
      <c r="I35" s="108">
        <v>8268</v>
      </c>
      <c r="J35" s="104"/>
      <c r="L35" s="109" t="s">
        <v>102</v>
      </c>
      <c r="M35" s="232">
        <f t="shared" si="1"/>
        <v>1.9351717464925011E-3</v>
      </c>
      <c r="N35" s="233">
        <f t="shared" si="1"/>
        <v>0.10123367198838897</v>
      </c>
      <c r="O35" s="233">
        <f t="shared" si="1"/>
        <v>0.15783744557329463</v>
      </c>
      <c r="P35" s="233">
        <f t="shared" si="1"/>
        <v>0.31627963231736816</v>
      </c>
      <c r="Q35" s="233">
        <f t="shared" si="1"/>
        <v>0.12687469762941461</v>
      </c>
      <c r="R35" s="233">
        <f t="shared" si="1"/>
        <v>0.11042573778422834</v>
      </c>
      <c r="S35" s="233">
        <f t="shared" si="1"/>
        <v>0.18541364296081278</v>
      </c>
      <c r="T35" s="106"/>
    </row>
    <row r="36" spans="1:20" x14ac:dyDescent="0.25">
      <c r="A36" s="109" t="s">
        <v>103</v>
      </c>
      <c r="B36" s="228">
        <v>16</v>
      </c>
      <c r="C36" s="108">
        <v>182</v>
      </c>
      <c r="D36" s="108">
        <v>577</v>
      </c>
      <c r="E36" s="108">
        <v>300</v>
      </c>
      <c r="F36" s="108">
        <v>358</v>
      </c>
      <c r="G36" s="108">
        <v>352</v>
      </c>
      <c r="H36" s="108">
        <v>1067</v>
      </c>
      <c r="I36" s="108">
        <v>2852</v>
      </c>
      <c r="J36" s="104"/>
      <c r="L36" s="109" t="s">
        <v>103</v>
      </c>
      <c r="M36" s="232">
        <f t="shared" si="1"/>
        <v>5.6100981767180924E-3</v>
      </c>
      <c r="N36" s="233">
        <f t="shared" si="1"/>
        <v>6.3814866760168301E-2</v>
      </c>
      <c r="O36" s="233">
        <f t="shared" si="1"/>
        <v>0.20231416549789621</v>
      </c>
      <c r="P36" s="233">
        <f t="shared" si="1"/>
        <v>0.10518934081346423</v>
      </c>
      <c r="Q36" s="233">
        <f t="shared" si="1"/>
        <v>0.12552594670406733</v>
      </c>
      <c r="R36" s="233">
        <f t="shared" si="1"/>
        <v>0.12342215988779803</v>
      </c>
      <c r="S36" s="233">
        <f t="shared" si="1"/>
        <v>0.37412342215988781</v>
      </c>
      <c r="T36" s="106"/>
    </row>
    <row r="37" spans="1:20" x14ac:dyDescent="0.25">
      <c r="A37" s="109" t="s">
        <v>104</v>
      </c>
      <c r="B37" s="228">
        <v>10</v>
      </c>
      <c r="C37" s="108">
        <v>170</v>
      </c>
      <c r="D37" s="108">
        <v>251</v>
      </c>
      <c r="E37" s="108">
        <v>143</v>
      </c>
      <c r="F37" s="108">
        <v>217</v>
      </c>
      <c r="G37" s="108">
        <v>200</v>
      </c>
      <c r="H37" s="108">
        <v>329</v>
      </c>
      <c r="I37" s="108">
        <v>1320</v>
      </c>
      <c r="J37" s="104"/>
      <c r="L37" s="109" t="s">
        <v>104</v>
      </c>
      <c r="M37" s="232">
        <f t="shared" si="1"/>
        <v>7.575757575757576E-3</v>
      </c>
      <c r="N37" s="233">
        <f t="shared" si="1"/>
        <v>0.12878787878787878</v>
      </c>
      <c r="O37" s="233">
        <f t="shared" si="1"/>
        <v>0.19015151515151515</v>
      </c>
      <c r="P37" s="233">
        <f t="shared" si="1"/>
        <v>0.10833333333333334</v>
      </c>
      <c r="Q37" s="233">
        <f t="shared" si="1"/>
        <v>0.1643939393939394</v>
      </c>
      <c r="R37" s="233">
        <f t="shared" si="1"/>
        <v>0.15151515151515152</v>
      </c>
      <c r="S37" s="233">
        <f t="shared" si="1"/>
        <v>0.24924242424242424</v>
      </c>
      <c r="T37" s="106"/>
    </row>
    <row r="38" spans="1:20" x14ac:dyDescent="0.25">
      <c r="A38" s="109" t="s">
        <v>105</v>
      </c>
      <c r="B38" s="228">
        <v>15</v>
      </c>
      <c r="C38" s="108">
        <v>425</v>
      </c>
      <c r="D38" s="108">
        <v>555</v>
      </c>
      <c r="E38" s="108">
        <v>620</v>
      </c>
      <c r="F38" s="108">
        <v>424</v>
      </c>
      <c r="G38" s="108">
        <v>385</v>
      </c>
      <c r="H38" s="108">
        <v>809</v>
      </c>
      <c r="I38" s="108">
        <v>3233</v>
      </c>
      <c r="J38" s="104"/>
      <c r="L38" s="109" t="s">
        <v>105</v>
      </c>
      <c r="M38" s="232">
        <f t="shared" si="1"/>
        <v>4.6396535725332505E-3</v>
      </c>
      <c r="N38" s="233">
        <f t="shared" si="1"/>
        <v>0.13145685122177544</v>
      </c>
      <c r="O38" s="233">
        <f t="shared" si="1"/>
        <v>0.17166718218373028</v>
      </c>
      <c r="P38" s="233">
        <f t="shared" si="1"/>
        <v>0.19177234766470772</v>
      </c>
      <c r="Q38" s="233">
        <f t="shared" si="1"/>
        <v>0.13114754098360656</v>
      </c>
      <c r="R38" s="233">
        <f t="shared" si="1"/>
        <v>0.11908444169502011</v>
      </c>
      <c r="S38" s="233">
        <f t="shared" si="1"/>
        <v>0.25023198267862667</v>
      </c>
      <c r="T38" s="106"/>
    </row>
    <row r="39" spans="1:20" ht="15.75" thickBot="1" x14ac:dyDescent="0.3">
      <c r="A39" s="102" t="s">
        <v>106</v>
      </c>
      <c r="B39" s="229">
        <v>50</v>
      </c>
      <c r="C39" s="111">
        <v>2286</v>
      </c>
      <c r="D39" s="111">
        <v>4132</v>
      </c>
      <c r="E39" s="111">
        <v>2542</v>
      </c>
      <c r="F39" s="111">
        <v>2947</v>
      </c>
      <c r="G39" s="111">
        <v>3065</v>
      </c>
      <c r="H39" s="111">
        <v>5483</v>
      </c>
      <c r="I39" s="111">
        <v>20505</v>
      </c>
      <c r="J39" s="104"/>
      <c r="L39" s="110" t="s">
        <v>106</v>
      </c>
      <c r="M39" s="234">
        <f t="shared" si="1"/>
        <v>2.43842965130456E-3</v>
      </c>
      <c r="N39" s="235">
        <f t="shared" si="1"/>
        <v>0.11148500365764448</v>
      </c>
      <c r="O39" s="235">
        <f t="shared" si="1"/>
        <v>0.20151182638380882</v>
      </c>
      <c r="P39" s="235">
        <f t="shared" si="1"/>
        <v>0.12396976347232383</v>
      </c>
      <c r="Q39" s="235">
        <f t="shared" si="1"/>
        <v>0.14372104364789076</v>
      </c>
      <c r="R39" s="235">
        <f t="shared" si="1"/>
        <v>0.14947573762496952</v>
      </c>
      <c r="S39" s="235">
        <f t="shared" si="1"/>
        <v>0.26739819556205802</v>
      </c>
      <c r="T39" s="106"/>
    </row>
    <row r="40" spans="1:20" ht="15.75" thickBot="1" x14ac:dyDescent="0.3">
      <c r="A40" s="213" t="s">
        <v>29</v>
      </c>
      <c r="B40" s="112">
        <v>657</v>
      </c>
      <c r="C40" s="112">
        <v>26109</v>
      </c>
      <c r="D40" s="112">
        <v>71213</v>
      </c>
      <c r="E40" s="112">
        <v>54167</v>
      </c>
      <c r="F40" s="112">
        <v>54227</v>
      </c>
      <c r="G40" s="112">
        <v>43706</v>
      </c>
      <c r="H40" s="112">
        <v>102548</v>
      </c>
      <c r="I40" s="112">
        <v>352627</v>
      </c>
      <c r="J40" s="113"/>
      <c r="L40" s="114" t="s">
        <v>107</v>
      </c>
      <c r="M40" s="216">
        <f t="shared" si="1"/>
        <v>1.8631585216106537E-3</v>
      </c>
      <c r="N40" s="216">
        <f t="shared" si="1"/>
        <v>7.4041409194417901E-2</v>
      </c>
      <c r="O40" s="216">
        <f t="shared" si="1"/>
        <v>0.20194993576782266</v>
      </c>
      <c r="P40" s="216">
        <f t="shared" si="1"/>
        <v>0.15360990508384215</v>
      </c>
      <c r="Q40" s="216">
        <f t="shared" si="1"/>
        <v>0.15378005654700291</v>
      </c>
      <c r="R40" s="216">
        <f t="shared" si="1"/>
        <v>0.12394399748175834</v>
      </c>
      <c r="S40" s="216">
        <f t="shared" si="1"/>
        <v>0.29081153740354537</v>
      </c>
      <c r="T40" s="106"/>
    </row>
    <row r="41" spans="1:20" x14ac:dyDescent="0.25">
      <c r="A41" s="313" t="s">
        <v>293</v>
      </c>
      <c r="B41" s="313"/>
      <c r="C41" s="313"/>
      <c r="D41" s="313"/>
      <c r="E41" s="313"/>
      <c r="F41" s="313"/>
      <c r="G41" s="313"/>
      <c r="L41" s="313" t="s">
        <v>293</v>
      </c>
      <c r="M41" s="313"/>
      <c r="N41" s="313"/>
      <c r="O41" s="313"/>
      <c r="P41" s="313"/>
      <c r="Q41" s="313"/>
      <c r="R41" s="313"/>
    </row>
    <row r="42" spans="1:20" x14ac:dyDescent="0.25">
      <c r="A42" s="96"/>
      <c r="B42" s="96"/>
      <c r="C42" s="96"/>
      <c r="D42" s="96"/>
      <c r="E42" s="96"/>
      <c r="F42" s="96"/>
      <c r="G42" s="96"/>
      <c r="L42" s="96"/>
      <c r="M42" s="96"/>
      <c r="N42" s="96"/>
      <c r="O42" s="96"/>
      <c r="P42" s="96"/>
      <c r="Q42" s="96"/>
      <c r="R42" s="96"/>
    </row>
    <row r="43" spans="1:20" ht="15.75" x14ac:dyDescent="0.25">
      <c r="L43" s="97"/>
    </row>
    <row r="44" spans="1:20" ht="15.75" x14ac:dyDescent="0.25">
      <c r="L44" s="97"/>
    </row>
    <row r="45" spans="1:20" ht="53.25" customHeight="1" x14ac:dyDescent="0.25">
      <c r="A45" s="98" t="s">
        <v>215</v>
      </c>
      <c r="B45" s="99" t="s">
        <v>238</v>
      </c>
      <c r="C45" s="99" t="s">
        <v>239</v>
      </c>
      <c r="D45" s="99" t="s">
        <v>240</v>
      </c>
      <c r="E45" s="99" t="s">
        <v>241</v>
      </c>
      <c r="F45" s="99" t="s">
        <v>242</v>
      </c>
      <c r="G45" s="99" t="s">
        <v>243</v>
      </c>
      <c r="H45" s="99" t="s">
        <v>244</v>
      </c>
      <c r="I45" s="99" t="s">
        <v>132</v>
      </c>
      <c r="L45" s="115" t="s">
        <v>215</v>
      </c>
      <c r="M45" s="99" t="s">
        <v>238</v>
      </c>
      <c r="N45" s="99" t="s">
        <v>239</v>
      </c>
      <c r="O45" s="99" t="s">
        <v>240</v>
      </c>
      <c r="P45" s="99" t="s">
        <v>241</v>
      </c>
      <c r="Q45" s="99" t="s">
        <v>242</v>
      </c>
      <c r="R45" s="99" t="s">
        <v>243</v>
      </c>
      <c r="S45" s="99" t="s">
        <v>244</v>
      </c>
    </row>
    <row r="46" spans="1:20" x14ac:dyDescent="0.25">
      <c r="A46" s="116" t="s">
        <v>216</v>
      </c>
      <c r="B46" s="117">
        <f>+B17+B21+B32+B33+B34</f>
        <v>107</v>
      </c>
      <c r="C46" s="117">
        <f t="shared" ref="C46:I46" si="2">+C17+C21+C32+C33+C34</f>
        <v>9094</v>
      </c>
      <c r="D46" s="117">
        <f t="shared" si="2"/>
        <v>23599</v>
      </c>
      <c r="E46" s="117">
        <f t="shared" si="2"/>
        <v>15540</v>
      </c>
      <c r="F46" s="117">
        <f t="shared" si="2"/>
        <v>18363</v>
      </c>
      <c r="G46" s="117">
        <f t="shared" si="2"/>
        <v>19133</v>
      </c>
      <c r="H46" s="117">
        <f t="shared" si="2"/>
        <v>33941</v>
      </c>
      <c r="I46" s="117">
        <f t="shared" si="2"/>
        <v>119777</v>
      </c>
      <c r="L46" s="118" t="s">
        <v>216</v>
      </c>
      <c r="M46" s="105">
        <f t="shared" ref="M46" si="3">+B46/$I46</f>
        <v>8.9332676557268929E-4</v>
      </c>
      <c r="N46" s="105">
        <f t="shared" ref="N46" si="4">+C46/$I46</f>
        <v>7.59244262254022E-2</v>
      </c>
      <c r="O46" s="105">
        <f t="shared" ref="O46" si="5">+D46/$I46</f>
        <v>0.19702447047429808</v>
      </c>
      <c r="P46" s="105">
        <f t="shared" ref="P46" si="6">+E46/$I46</f>
        <v>0.12974110221494944</v>
      </c>
      <c r="Q46" s="105">
        <f t="shared" ref="Q46" si="7">+F46/$I46</f>
        <v>0.15330990089917096</v>
      </c>
      <c r="R46" s="105">
        <f t="shared" ref="R46" si="8">+G46/$I46</f>
        <v>0.15973851407198378</v>
      </c>
      <c r="S46" s="105">
        <f t="shared" ref="S46" si="9">+H46/$I46</f>
        <v>0.28336825934862286</v>
      </c>
    </row>
    <row r="47" spans="1:20" x14ac:dyDescent="0.25">
      <c r="A47" s="116" t="s">
        <v>217</v>
      </c>
      <c r="B47" s="117">
        <f>+B11+B12+B22+B19+B30+B39+B29</f>
        <v>275</v>
      </c>
      <c r="C47" s="117">
        <f t="shared" ref="C47:I47" si="10">+C11+C12+C22+C19+C30+C39+C29</f>
        <v>9797</v>
      </c>
      <c r="D47" s="117">
        <f t="shared" si="10"/>
        <v>32309</v>
      </c>
      <c r="E47" s="117">
        <f t="shared" si="10"/>
        <v>14671</v>
      </c>
      <c r="F47" s="117">
        <f t="shared" si="10"/>
        <v>21336</v>
      </c>
      <c r="G47" s="117">
        <f t="shared" si="10"/>
        <v>16045</v>
      </c>
      <c r="H47" s="117">
        <f t="shared" si="10"/>
        <v>47785</v>
      </c>
      <c r="I47" s="117">
        <f t="shared" si="10"/>
        <v>142218</v>
      </c>
      <c r="L47" s="119" t="s">
        <v>217</v>
      </c>
      <c r="M47" s="105">
        <f t="shared" ref="M47:M50" si="11">+B47/$I47</f>
        <v>1.933651155268672E-3</v>
      </c>
      <c r="N47" s="105">
        <f t="shared" ref="N47:N50" si="12">+C47/$I47</f>
        <v>6.8887201338789741E-2</v>
      </c>
      <c r="O47" s="105">
        <f t="shared" ref="O47:O50" si="13">+D47/$I47</f>
        <v>0.22717940063845646</v>
      </c>
      <c r="P47" s="105">
        <f t="shared" ref="P47:P50" si="14">+E47/$I47</f>
        <v>0.10315853126889704</v>
      </c>
      <c r="Q47" s="105">
        <f t="shared" ref="Q47:Q50" si="15">+F47/$I47</f>
        <v>0.15002320381386322</v>
      </c>
      <c r="R47" s="105">
        <f t="shared" ref="R47:R50" si="16">+G47/$I47</f>
        <v>0.11281975558649397</v>
      </c>
      <c r="S47" s="105">
        <f t="shared" ref="S47:S50" si="17">+H47/$I47</f>
        <v>0.33599825619823087</v>
      </c>
    </row>
    <row r="48" spans="1:20" x14ac:dyDescent="0.25">
      <c r="A48" s="116" t="s">
        <v>218</v>
      </c>
      <c r="B48" s="117">
        <f>+B10+B13+B15+B20+B24+B26+B28+B31</f>
        <v>120</v>
      </c>
      <c r="C48" s="117">
        <f t="shared" ref="C48:I48" si="18">+C10+C13+C15+C20+C24+C26+C28+C31</f>
        <v>3522</v>
      </c>
      <c r="D48" s="117">
        <f t="shared" si="18"/>
        <v>7390</v>
      </c>
      <c r="E48" s="117">
        <f t="shared" si="18"/>
        <v>15949</v>
      </c>
      <c r="F48" s="117">
        <f t="shared" si="18"/>
        <v>9580</v>
      </c>
      <c r="G48" s="117">
        <f t="shared" si="18"/>
        <v>3905</v>
      </c>
      <c r="H48" s="117">
        <f t="shared" si="18"/>
        <v>12119</v>
      </c>
      <c r="I48" s="117">
        <f t="shared" si="18"/>
        <v>52585</v>
      </c>
      <c r="L48" s="119" t="s">
        <v>218</v>
      </c>
      <c r="M48" s="105">
        <f t="shared" si="11"/>
        <v>2.2820195873347912E-3</v>
      </c>
      <c r="N48" s="105">
        <f t="shared" si="12"/>
        <v>6.6977274888276123E-2</v>
      </c>
      <c r="O48" s="105">
        <f t="shared" si="13"/>
        <v>0.14053437292003423</v>
      </c>
      <c r="P48" s="105">
        <f t="shared" si="14"/>
        <v>0.30329941998668825</v>
      </c>
      <c r="Q48" s="105">
        <f t="shared" si="15"/>
        <v>0.18218123038889417</v>
      </c>
      <c r="R48" s="105">
        <f t="shared" si="16"/>
        <v>7.4260720737853003E-2</v>
      </c>
      <c r="S48" s="105">
        <f t="shared" si="17"/>
        <v>0.23046496149091947</v>
      </c>
    </row>
    <row r="49" spans="1:19" ht="15.75" thickBot="1" x14ac:dyDescent="0.3">
      <c r="A49" s="120" t="s">
        <v>219</v>
      </c>
      <c r="B49" s="121">
        <f>+B14+B16+B25+B27+B23+B18+B35+B36+B37+B38</f>
        <v>155</v>
      </c>
      <c r="C49" s="121">
        <f t="shared" ref="C49:I49" si="19">+C14+C16+C25+C27+C23+C18+C35+C36+C37+C38</f>
        <v>3696</v>
      </c>
      <c r="D49" s="121">
        <f t="shared" si="19"/>
        <v>7915</v>
      </c>
      <c r="E49" s="121">
        <f t="shared" si="19"/>
        <v>8007</v>
      </c>
      <c r="F49" s="121">
        <f t="shared" si="19"/>
        <v>4948</v>
      </c>
      <c r="G49" s="121">
        <f t="shared" si="19"/>
        <v>4623</v>
      </c>
      <c r="H49" s="121">
        <f t="shared" si="19"/>
        <v>8703</v>
      </c>
      <c r="I49" s="121">
        <f t="shared" si="19"/>
        <v>38047</v>
      </c>
      <c r="L49" s="122" t="s">
        <v>219</v>
      </c>
      <c r="M49" s="105">
        <f t="shared" si="11"/>
        <v>4.0739085867479699E-3</v>
      </c>
      <c r="N49" s="105">
        <f t="shared" si="12"/>
        <v>9.714300733303545E-2</v>
      </c>
      <c r="O49" s="105">
        <f t="shared" si="13"/>
        <v>0.2080321707361947</v>
      </c>
      <c r="P49" s="105">
        <f t="shared" si="14"/>
        <v>0.21045023260703866</v>
      </c>
      <c r="Q49" s="105">
        <f t="shared" si="15"/>
        <v>0.13004967540147713</v>
      </c>
      <c r="R49" s="105">
        <f t="shared" si="16"/>
        <v>0.1215076090099088</v>
      </c>
      <c r="S49" s="105">
        <f t="shared" si="17"/>
        <v>0.22874339632559729</v>
      </c>
    </row>
    <row r="50" spans="1:19" ht="15.75" thickBot="1" x14ac:dyDescent="0.3">
      <c r="A50" s="123" t="s">
        <v>132</v>
      </c>
      <c r="B50" s="124">
        <f>+SUM(B46:B49)</f>
        <v>657</v>
      </c>
      <c r="C50" s="124">
        <f t="shared" ref="C50:I50" si="20">+SUM(C46:C49)</f>
        <v>26109</v>
      </c>
      <c r="D50" s="124">
        <f t="shared" si="20"/>
        <v>71213</v>
      </c>
      <c r="E50" s="124">
        <f t="shared" si="20"/>
        <v>54167</v>
      </c>
      <c r="F50" s="124">
        <f t="shared" si="20"/>
        <v>54227</v>
      </c>
      <c r="G50" s="124">
        <f t="shared" si="20"/>
        <v>43706</v>
      </c>
      <c r="H50" s="124">
        <f t="shared" si="20"/>
        <v>102548</v>
      </c>
      <c r="I50" s="124">
        <f t="shared" si="20"/>
        <v>352627</v>
      </c>
      <c r="L50" s="125" t="s">
        <v>132</v>
      </c>
      <c r="M50" s="216">
        <f t="shared" si="11"/>
        <v>1.8631585216106537E-3</v>
      </c>
      <c r="N50" s="216">
        <f t="shared" si="12"/>
        <v>7.4041409194417901E-2</v>
      </c>
      <c r="O50" s="216">
        <f t="shared" si="13"/>
        <v>0.20194993576782266</v>
      </c>
      <c r="P50" s="216">
        <f t="shared" si="14"/>
        <v>0.15360990508384215</v>
      </c>
      <c r="Q50" s="216">
        <f t="shared" si="15"/>
        <v>0.15378005654700291</v>
      </c>
      <c r="R50" s="216">
        <f t="shared" si="16"/>
        <v>0.12394399748175834</v>
      </c>
      <c r="S50" s="216">
        <f t="shared" si="17"/>
        <v>0.29081153740354537</v>
      </c>
    </row>
    <row r="51" spans="1:19" x14ac:dyDescent="0.25">
      <c r="A51" s="313" t="s">
        <v>293</v>
      </c>
      <c r="B51" s="313"/>
      <c r="C51" s="313"/>
      <c r="D51" s="313"/>
      <c r="E51" s="313"/>
      <c r="F51" s="313"/>
      <c r="G51" s="313"/>
      <c r="H51" s="116"/>
      <c r="I51" s="116"/>
      <c r="L51" s="313" t="s">
        <v>293</v>
      </c>
      <c r="M51" s="313"/>
      <c r="N51" s="313"/>
      <c r="O51" s="313"/>
      <c r="P51" s="313"/>
      <c r="Q51" s="313"/>
      <c r="R51" s="313"/>
    </row>
    <row r="54" spans="1:19" ht="15.75" x14ac:dyDescent="0.25">
      <c r="G54" s="161" t="s">
        <v>294</v>
      </c>
      <c r="I54" s="161"/>
      <c r="J54" s="161"/>
      <c r="K54" s="161"/>
      <c r="L54" s="161"/>
      <c r="M54" s="161"/>
      <c r="N54" s="161"/>
    </row>
    <row r="81" spans="7:19" x14ac:dyDescent="0.25">
      <c r="M81" s="315"/>
      <c r="N81" s="315"/>
      <c r="O81" s="315"/>
      <c r="P81" s="315"/>
      <c r="Q81" s="315"/>
      <c r="R81" s="315"/>
      <c r="S81" s="315"/>
    </row>
    <row r="82" spans="7:19" x14ac:dyDescent="0.25">
      <c r="G82" s="313" t="s">
        <v>293</v>
      </c>
      <c r="H82" s="313"/>
      <c r="I82" s="313"/>
      <c r="J82" s="313"/>
      <c r="K82" s="313"/>
      <c r="L82" s="313"/>
      <c r="M82" s="313"/>
    </row>
  </sheetData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6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3">
      <colorScale>
        <cfvo type="min"/>
        <cfvo type="max"/>
        <color rgb="FFFFEF9C"/>
        <color rgb="FF63BE7B"/>
      </colorScale>
    </cfRule>
  </conditionalFormatting>
  <conditionalFormatting sqref="B10:H10">
    <cfRule type="colorScale" priority="12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7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N44"/>
  <sheetViews>
    <sheetView workbookViewId="0">
      <selection activeCell="G22" sqref="G22"/>
    </sheetView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11" width="11.42578125" style="63"/>
    <col min="12" max="12" width="11.42578125" style="63" customWidth="1"/>
    <col min="13" max="14" width="11.42578125" style="63"/>
    <col min="15" max="16384" width="11.42578125" style="1"/>
  </cols>
  <sheetData>
    <row r="1" spans="1:12" x14ac:dyDescent="0.25">
      <c r="A1" s="2" t="s">
        <v>28</v>
      </c>
      <c r="C1" s="224" t="s">
        <v>262</v>
      </c>
      <c r="I1" s="224" t="s">
        <v>107</v>
      </c>
      <c r="J1" s="221"/>
      <c r="K1" s="221"/>
      <c r="L1" s="221"/>
    </row>
    <row r="2" spans="1:12" x14ac:dyDescent="0.25">
      <c r="I2" s="221"/>
      <c r="J2" s="265" t="s">
        <v>348</v>
      </c>
      <c r="K2" s="265" t="s">
        <v>349</v>
      </c>
      <c r="L2" s="265" t="s">
        <v>350</v>
      </c>
    </row>
    <row r="3" spans="1:12" ht="18.75" x14ac:dyDescent="0.3">
      <c r="A3" s="30" t="str">
        <f>Índex!A45</f>
        <v>ANÀLISI SEGONS 7 SECTORS PRODUCTIUS</v>
      </c>
      <c r="I3" s="221" t="s">
        <v>230</v>
      </c>
      <c r="J3" s="266">
        <v>0.27549467275494671</v>
      </c>
      <c r="K3" s="266">
        <v>0.72450532724505323</v>
      </c>
      <c r="L3" s="267">
        <f>(J3-K3)/K3</f>
        <v>-0.61974789915966388</v>
      </c>
    </row>
    <row r="4" spans="1:12" x14ac:dyDescent="0.25">
      <c r="I4" s="221" t="s">
        <v>229</v>
      </c>
      <c r="J4" s="266">
        <v>0.12286950859856755</v>
      </c>
      <c r="K4" s="266">
        <v>0.87713049140143251</v>
      </c>
      <c r="L4" s="267">
        <f t="shared" ref="L4:L10" si="0">(J4-K4)/K4</f>
        <v>-0.85991878083926476</v>
      </c>
    </row>
    <row r="5" spans="1:12" x14ac:dyDescent="0.25">
      <c r="A5" s="29" t="str">
        <f>Índex!A50</f>
        <v>G7S2</v>
      </c>
      <c r="C5" s="29" t="str">
        <f>Índex!A7</f>
        <v>4t trimestre 2022</v>
      </c>
      <c r="I5" s="221" t="s">
        <v>228</v>
      </c>
      <c r="J5" s="266">
        <v>0.46634743656354877</v>
      </c>
      <c r="K5" s="266">
        <v>0.53365256343645118</v>
      </c>
      <c r="L5" s="267">
        <f t="shared" si="0"/>
        <v>-0.12612162197721233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221" t="s">
        <v>227</v>
      </c>
      <c r="J6" s="266">
        <v>0.32405339044067422</v>
      </c>
      <c r="K6" s="266">
        <v>0.67594660955932584</v>
      </c>
      <c r="L6" s="267">
        <f t="shared" si="0"/>
        <v>-0.52059321570983774</v>
      </c>
    </row>
    <row r="7" spans="1:12" ht="15.75" x14ac:dyDescent="0.25">
      <c r="A7" s="316"/>
      <c r="B7" s="316"/>
      <c r="C7" s="316"/>
      <c r="D7" s="316"/>
      <c r="E7" s="316"/>
      <c r="F7" s="316"/>
      <c r="I7" s="221" t="s">
        <v>226</v>
      </c>
      <c r="J7" s="266">
        <v>0.70439080163018419</v>
      </c>
      <c r="K7" s="266">
        <v>0.29560919836981575</v>
      </c>
      <c r="L7" s="267">
        <f t="shared" si="0"/>
        <v>1.3828446662507798</v>
      </c>
    </row>
    <row r="8" spans="1:12" ht="15.75" x14ac:dyDescent="0.25">
      <c r="A8" s="314" t="s">
        <v>300</v>
      </c>
      <c r="B8" s="314"/>
      <c r="C8" s="314"/>
      <c r="D8" s="314"/>
      <c r="E8" s="314"/>
      <c r="F8" s="314"/>
      <c r="G8" s="155"/>
      <c r="H8" s="155"/>
      <c r="I8" s="221" t="s">
        <v>225</v>
      </c>
      <c r="J8" s="266">
        <v>0.51972269253649384</v>
      </c>
      <c r="K8" s="266">
        <v>0.48027730746350616</v>
      </c>
      <c r="L8" s="267">
        <f t="shared" si="0"/>
        <v>8.2130436853889724E-2</v>
      </c>
    </row>
    <row r="9" spans="1:12" x14ac:dyDescent="0.25">
      <c r="A9" s="167"/>
      <c r="B9" s="168" t="s">
        <v>29</v>
      </c>
      <c r="C9" s="169" t="s">
        <v>231</v>
      </c>
      <c r="D9" s="169" t="s">
        <v>32</v>
      </c>
      <c r="G9" s="130"/>
      <c r="H9" s="130"/>
      <c r="I9" s="221" t="s">
        <v>224</v>
      </c>
      <c r="J9" s="266">
        <v>0.40115848188165543</v>
      </c>
      <c r="K9" s="266">
        <v>0.59884151811834463</v>
      </c>
      <c r="L9" s="267">
        <f t="shared" si="0"/>
        <v>-0.33010910275199484</v>
      </c>
    </row>
    <row r="10" spans="1:12" x14ac:dyDescent="0.25">
      <c r="A10" s="170" t="s">
        <v>238</v>
      </c>
      <c r="B10" s="171">
        <v>0.27549467275494671</v>
      </c>
      <c r="C10" s="261">
        <v>0.27860696517412936</v>
      </c>
      <c r="D10" s="261">
        <v>0.26225057689697301</v>
      </c>
      <c r="G10" s="164"/>
      <c r="H10" s="165"/>
      <c r="I10" s="221" t="s">
        <v>132</v>
      </c>
      <c r="J10" s="266">
        <v>0.44296664747736275</v>
      </c>
      <c r="K10" s="266">
        <v>0.55703335252263719</v>
      </c>
      <c r="L10" s="267">
        <f t="shared" si="0"/>
        <v>-0.20477535955199183</v>
      </c>
    </row>
    <row r="11" spans="1:12" x14ac:dyDescent="0.25">
      <c r="A11" s="172" t="s">
        <v>239</v>
      </c>
      <c r="B11" s="173">
        <v>0.12286950859856755</v>
      </c>
      <c r="C11" s="262">
        <v>0.14580901237450386</v>
      </c>
      <c r="D11" s="262">
        <v>0.13890924087341455</v>
      </c>
      <c r="G11" s="166"/>
      <c r="H11" s="268"/>
      <c r="I11" s="224" t="s">
        <v>231</v>
      </c>
      <c r="J11" s="265"/>
      <c r="K11" s="265"/>
      <c r="L11" s="265"/>
    </row>
    <row r="12" spans="1:12" x14ac:dyDescent="0.25">
      <c r="A12" s="172" t="s">
        <v>240</v>
      </c>
      <c r="B12" s="173">
        <v>0.46634743656354877</v>
      </c>
      <c r="C12" s="262">
        <v>0.49875238416546691</v>
      </c>
      <c r="D12" s="262">
        <v>0.49289481275951597</v>
      </c>
      <c r="G12" s="166"/>
      <c r="H12" s="268"/>
      <c r="I12" s="221"/>
      <c r="J12" s="265" t="s">
        <v>348</v>
      </c>
      <c r="K12" s="265" t="s">
        <v>349</v>
      </c>
      <c r="L12" s="265" t="s">
        <v>350</v>
      </c>
    </row>
    <row r="13" spans="1:12" x14ac:dyDescent="0.25">
      <c r="A13" s="172" t="s">
        <v>241</v>
      </c>
      <c r="B13" s="173">
        <v>0.32405339044067422</v>
      </c>
      <c r="C13" s="262">
        <v>0.33066276191472299</v>
      </c>
      <c r="D13" s="262">
        <v>0.32392233628665773</v>
      </c>
      <c r="G13" s="166"/>
      <c r="H13" s="268"/>
      <c r="I13" s="221" t="s">
        <v>230</v>
      </c>
      <c r="J13" s="266">
        <v>0.27860696517412936</v>
      </c>
      <c r="K13" s="266">
        <v>0.72139303482587069</v>
      </c>
      <c r="L13" s="267">
        <f>(J13-K13)/K13</f>
        <v>-0.61379310344827587</v>
      </c>
    </row>
    <row r="14" spans="1:12" x14ac:dyDescent="0.25">
      <c r="A14" s="172" t="s">
        <v>242</v>
      </c>
      <c r="B14" s="173">
        <v>0.70439080163018419</v>
      </c>
      <c r="C14" s="262">
        <v>0.67108691337304693</v>
      </c>
      <c r="D14" s="262">
        <v>0.67413633982025978</v>
      </c>
      <c r="G14" s="166"/>
      <c r="H14" s="268"/>
      <c r="I14" s="221" t="s">
        <v>229</v>
      </c>
      <c r="J14" s="266">
        <v>0.14580901237450386</v>
      </c>
      <c r="K14" s="266">
        <v>0.85419098762549617</v>
      </c>
      <c r="L14" s="267">
        <f t="shared" ref="L14:L20" si="1">(J14-K14)/K14</f>
        <v>-0.82930162634959681</v>
      </c>
    </row>
    <row r="15" spans="1:12" x14ac:dyDescent="0.25">
      <c r="A15" s="172" t="s">
        <v>243</v>
      </c>
      <c r="B15" s="173">
        <v>0.51972269253649384</v>
      </c>
      <c r="C15" s="262">
        <v>0.48983743118673617</v>
      </c>
      <c r="D15" s="262">
        <v>0.50933654590826949</v>
      </c>
      <c r="G15" s="166"/>
      <c r="H15" s="268"/>
      <c r="I15" s="221" t="s">
        <v>228</v>
      </c>
      <c r="J15" s="266">
        <v>0.49875238416546691</v>
      </c>
      <c r="K15" s="266">
        <v>0.50124761583453303</v>
      </c>
      <c r="L15" s="267">
        <f t="shared" si="1"/>
        <v>-4.9780419701583659E-3</v>
      </c>
    </row>
    <row r="16" spans="1:12" ht="15.75" thickBot="1" x14ac:dyDescent="0.3">
      <c r="A16" s="174" t="s">
        <v>295</v>
      </c>
      <c r="B16" s="175">
        <v>0.40115848188165543</v>
      </c>
      <c r="C16" s="263">
        <v>0.44368845231458676</v>
      </c>
      <c r="D16" s="263">
        <v>0.43828255527298643</v>
      </c>
      <c r="G16" s="166"/>
      <c r="H16" s="268"/>
      <c r="I16" s="221" t="s">
        <v>227</v>
      </c>
      <c r="J16" s="266">
        <v>0.33066276191472299</v>
      </c>
      <c r="K16" s="266">
        <v>0.66933723808527701</v>
      </c>
      <c r="L16" s="267">
        <f t="shared" si="1"/>
        <v>-0.5059848113924974</v>
      </c>
    </row>
    <row r="17" spans="1:13" ht="15.75" thickBot="1" x14ac:dyDescent="0.3">
      <c r="A17" s="176" t="s">
        <v>132</v>
      </c>
      <c r="B17" s="177">
        <v>0.44296664747736275</v>
      </c>
      <c r="C17" s="264">
        <v>0.48565338166371186</v>
      </c>
      <c r="D17" s="264">
        <v>0.46990281762376751</v>
      </c>
      <c r="G17" s="166"/>
      <c r="H17" s="268"/>
      <c r="I17" s="221" t="s">
        <v>226</v>
      </c>
      <c r="J17" s="266">
        <v>0.67108691337304693</v>
      </c>
      <c r="K17" s="266">
        <v>0.32891308662695312</v>
      </c>
      <c r="L17" s="267">
        <f t="shared" si="1"/>
        <v>1.0403168516495689</v>
      </c>
      <c r="M17" s="269"/>
    </row>
    <row r="18" spans="1:13" x14ac:dyDescent="0.25">
      <c r="A18" s="162" t="s">
        <v>296</v>
      </c>
      <c r="G18" s="269"/>
      <c r="H18" s="269"/>
      <c r="I18" s="221" t="s">
        <v>225</v>
      </c>
      <c r="J18" s="266">
        <v>0.48983743118673617</v>
      </c>
      <c r="K18" s="266">
        <v>0.51016256881326383</v>
      </c>
      <c r="L18" s="267">
        <f t="shared" si="1"/>
        <v>-3.9840511376222354E-2</v>
      </c>
    </row>
    <row r="19" spans="1:13" x14ac:dyDescent="0.25">
      <c r="A19" s="163" t="s">
        <v>223</v>
      </c>
      <c r="B19" s="96"/>
      <c r="C19" s="96"/>
      <c r="D19" s="96"/>
      <c r="I19" s="221" t="s">
        <v>224</v>
      </c>
      <c r="J19" s="266">
        <v>0.44368845231458676</v>
      </c>
      <c r="K19" s="266">
        <v>0.55631154768541324</v>
      </c>
      <c r="L19" s="267">
        <f t="shared" si="1"/>
        <v>-0.20244608590169577</v>
      </c>
    </row>
    <row r="20" spans="1:13" x14ac:dyDescent="0.25">
      <c r="B20" s="79"/>
      <c r="C20" s="79"/>
      <c r="D20" s="79"/>
      <c r="E20" s="96"/>
      <c r="F20" s="96"/>
      <c r="I20" s="221" t="s">
        <v>132</v>
      </c>
      <c r="J20" s="266">
        <v>0.48565338166371186</v>
      </c>
      <c r="K20" s="266">
        <v>0.51434661833628814</v>
      </c>
      <c r="L20" s="267">
        <f t="shared" si="1"/>
        <v>-5.5785798233470997E-2</v>
      </c>
    </row>
    <row r="21" spans="1:13" ht="15.75" x14ac:dyDescent="0.25">
      <c r="A21" s="314" t="s">
        <v>297</v>
      </c>
      <c r="B21" s="314"/>
      <c r="C21" s="314"/>
      <c r="D21" s="314"/>
      <c r="E21" s="314"/>
      <c r="F21" s="314"/>
      <c r="I21" s="221"/>
      <c r="J21" s="265"/>
      <c r="K21" s="265"/>
      <c r="L21" s="265"/>
    </row>
    <row r="22" spans="1:13" x14ac:dyDescent="0.25">
      <c r="I22" s="224" t="s">
        <v>351</v>
      </c>
      <c r="J22" s="265"/>
      <c r="K22" s="265"/>
      <c r="L22" s="265"/>
    </row>
    <row r="23" spans="1:13" x14ac:dyDescent="0.25">
      <c r="I23" s="221"/>
      <c r="J23" s="265" t="s">
        <v>348</v>
      </c>
      <c r="K23" s="265" t="s">
        <v>349</v>
      </c>
      <c r="L23" s="265" t="s">
        <v>350</v>
      </c>
    </row>
    <row r="24" spans="1:13" x14ac:dyDescent="0.25">
      <c r="I24" s="221" t="s">
        <v>230</v>
      </c>
      <c r="J24" s="266">
        <v>0.26225057689697301</v>
      </c>
      <c r="K24" s="266">
        <v>0.73774942310302705</v>
      </c>
      <c r="L24" s="267">
        <f>(J24-K24)/K24</f>
        <v>-0.64452621895124196</v>
      </c>
    </row>
    <row r="25" spans="1:13" x14ac:dyDescent="0.25">
      <c r="I25" s="221" t="s">
        <v>229</v>
      </c>
      <c r="J25" s="266">
        <v>0.13890924087341455</v>
      </c>
      <c r="K25" s="266">
        <v>0.86109075912658539</v>
      </c>
      <c r="L25" s="267">
        <f t="shared" ref="L25:L31" si="2">(J25-K25)/K25</f>
        <v>-0.83868223018173849</v>
      </c>
    </row>
    <row r="26" spans="1:13" x14ac:dyDescent="0.25">
      <c r="I26" s="221" t="s">
        <v>228</v>
      </c>
      <c r="J26" s="266">
        <v>0.49289481275951597</v>
      </c>
      <c r="K26" s="266">
        <v>0.50710518724048403</v>
      </c>
      <c r="L26" s="267">
        <f t="shared" si="2"/>
        <v>-2.8022538200204006E-2</v>
      </c>
    </row>
    <row r="27" spans="1:13" x14ac:dyDescent="0.25">
      <c r="I27" s="221" t="s">
        <v>227</v>
      </c>
      <c r="J27" s="266">
        <v>0.32392233628665773</v>
      </c>
      <c r="K27" s="266">
        <v>0.67607766371334233</v>
      </c>
      <c r="L27" s="267">
        <f t="shared" si="2"/>
        <v>-0.52087999105380711</v>
      </c>
    </row>
    <row r="28" spans="1:13" x14ac:dyDescent="0.25">
      <c r="I28" s="221" t="s">
        <v>226</v>
      </c>
      <c r="J28" s="266">
        <v>0.67413633982025978</v>
      </c>
      <c r="K28" s="266">
        <v>0.32586366017974028</v>
      </c>
      <c r="L28" s="267">
        <f t="shared" si="2"/>
        <v>1.0687680837084406</v>
      </c>
    </row>
    <row r="29" spans="1:13" x14ac:dyDescent="0.25">
      <c r="I29" s="221" t="s">
        <v>225</v>
      </c>
      <c r="J29" s="266">
        <v>0.50933654590826949</v>
      </c>
      <c r="K29" s="266">
        <v>0.49066345409173051</v>
      </c>
      <c r="L29" s="267">
        <f t="shared" si="2"/>
        <v>3.8056822167660376E-2</v>
      </c>
    </row>
    <row r="30" spans="1:13" x14ac:dyDescent="0.25">
      <c r="I30" s="221" t="s">
        <v>224</v>
      </c>
      <c r="J30" s="266">
        <v>0.43828255527298643</v>
      </c>
      <c r="K30" s="266">
        <v>0.56171744472701357</v>
      </c>
      <c r="L30" s="267">
        <f t="shared" si="2"/>
        <v>-0.21974551549492055</v>
      </c>
    </row>
    <row r="31" spans="1:13" x14ac:dyDescent="0.25">
      <c r="I31" s="221" t="s">
        <v>132</v>
      </c>
      <c r="J31" s="266">
        <v>0.46990281762376751</v>
      </c>
      <c r="K31" s="266">
        <v>0.53009718237623249</v>
      </c>
      <c r="L31" s="267">
        <f t="shared" si="2"/>
        <v>-0.11355345161925891</v>
      </c>
    </row>
    <row r="32" spans="1:13" x14ac:dyDescent="0.25">
      <c r="I32" s="221"/>
      <c r="J32" s="221"/>
      <c r="K32" s="221"/>
      <c r="L32" s="221"/>
    </row>
    <row r="44" spans="1:1" x14ac:dyDescent="0.25">
      <c r="A44" s="162" t="s">
        <v>296</v>
      </c>
    </row>
  </sheetData>
  <mergeCells count="3">
    <mergeCell ref="A7:F7"/>
    <mergeCell ref="A21:F21"/>
    <mergeCell ref="A8:F8"/>
  </mergeCells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>
      <selection activeCell="C6" sqref="C6"/>
    </sheetView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24" t="s">
        <v>262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4t trimestre 2022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8"/>
      <c r="B8" s="179" t="s">
        <v>56</v>
      </c>
      <c r="C8" s="179" t="s">
        <v>253</v>
      </c>
      <c r="D8" s="130"/>
      <c r="E8" s="130"/>
      <c r="F8" s="130"/>
    </row>
    <row r="9" spans="1:6" x14ac:dyDescent="0.25">
      <c r="A9" s="180" t="s">
        <v>238</v>
      </c>
      <c r="B9" s="181">
        <v>-0.61974789915966388</v>
      </c>
      <c r="C9" s="182">
        <v>-295</v>
      </c>
      <c r="D9" s="130"/>
      <c r="E9" s="130"/>
      <c r="F9" s="130"/>
    </row>
    <row r="10" spans="1:6" x14ac:dyDescent="0.25">
      <c r="A10" s="183" t="s">
        <v>239</v>
      </c>
      <c r="B10" s="184">
        <v>-0.85991878083926465</v>
      </c>
      <c r="C10" s="185">
        <v>-19693</v>
      </c>
      <c r="D10" s="130"/>
      <c r="E10" s="130"/>
      <c r="F10" s="130"/>
    </row>
    <row r="11" spans="1:6" x14ac:dyDescent="0.25">
      <c r="A11" s="183" t="s">
        <v>240</v>
      </c>
      <c r="B11" s="184">
        <v>-0.12612162197721233</v>
      </c>
      <c r="C11" s="185">
        <v>-4793</v>
      </c>
      <c r="D11" s="130"/>
      <c r="E11" s="130"/>
      <c r="F11" s="130"/>
    </row>
    <row r="12" spans="1:6" x14ac:dyDescent="0.25">
      <c r="A12" s="183" t="s">
        <v>241</v>
      </c>
      <c r="B12" s="184">
        <v>-0.52059321570983774</v>
      </c>
      <c r="C12" s="185">
        <v>-19061</v>
      </c>
      <c r="D12" s="130"/>
      <c r="E12" s="130"/>
      <c r="F12" s="130"/>
    </row>
    <row r="13" spans="1:6" x14ac:dyDescent="0.25">
      <c r="A13" s="183" t="s">
        <v>242</v>
      </c>
      <c r="B13" s="184">
        <v>1.3828446662507798</v>
      </c>
      <c r="C13" s="185">
        <v>22167</v>
      </c>
      <c r="D13" s="130"/>
      <c r="E13" s="130"/>
      <c r="F13" s="130"/>
    </row>
    <row r="14" spans="1:6" x14ac:dyDescent="0.25">
      <c r="A14" s="183" t="s">
        <v>243</v>
      </c>
      <c r="B14" s="184">
        <v>8.2130436853889766E-2</v>
      </c>
      <c r="C14" s="185">
        <v>1724</v>
      </c>
      <c r="D14" s="130"/>
      <c r="E14" s="130"/>
      <c r="F14" s="130"/>
    </row>
    <row r="15" spans="1:6" ht="15.75" thickBot="1" x14ac:dyDescent="0.3">
      <c r="A15" s="186" t="s">
        <v>295</v>
      </c>
      <c r="B15" s="187">
        <v>-0.33010910275199479</v>
      </c>
      <c r="C15" s="188">
        <v>-20272</v>
      </c>
      <c r="D15" s="130"/>
      <c r="E15" s="130"/>
      <c r="F15" s="130"/>
    </row>
    <row r="16" spans="1:6" x14ac:dyDescent="0.25">
      <c r="A16" s="162" t="s">
        <v>296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tabSelected="1"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37" customWidth="1"/>
    <col min="10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4t trimestre 2022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206"/>
      <c r="B9" s="127" t="s">
        <v>227</v>
      </c>
      <c r="C9" s="126" t="s">
        <v>249</v>
      </c>
    </row>
    <row r="10" spans="1:6" ht="45" x14ac:dyDescent="0.25">
      <c r="A10" s="207"/>
      <c r="B10" s="204" t="s">
        <v>248</v>
      </c>
      <c r="C10" s="189" t="s">
        <v>247</v>
      </c>
    </row>
    <row r="11" spans="1:6" x14ac:dyDescent="0.25">
      <c r="A11" s="205" t="s">
        <v>29</v>
      </c>
      <c r="B11" s="191">
        <v>0.374</v>
      </c>
      <c r="C11" s="191">
        <v>0.41199999999999998</v>
      </c>
    </row>
    <row r="12" spans="1:6" x14ac:dyDescent="0.25">
      <c r="A12" s="190" t="s">
        <v>31</v>
      </c>
      <c r="B12" s="191">
        <v>0.41199999999999998</v>
      </c>
      <c r="C12" s="191">
        <v>0.50600000000000001</v>
      </c>
    </row>
    <row r="13" spans="1:6" x14ac:dyDescent="0.25">
      <c r="A13" s="208" t="s">
        <v>32</v>
      </c>
      <c r="B13" s="209">
        <v>0.32400000000000001</v>
      </c>
      <c r="C13" s="209">
        <v>0.49099999999999999</v>
      </c>
    </row>
    <row r="14" spans="1:6" x14ac:dyDescent="0.25">
      <c r="A14" s="203" t="s">
        <v>296</v>
      </c>
    </row>
    <row r="19" spans="1:1" ht="15.75" x14ac:dyDescent="0.25">
      <c r="A19" s="7" t="s">
        <v>311</v>
      </c>
    </row>
    <row r="34" spans="1:1" x14ac:dyDescent="0.25">
      <c r="A34" s="203" t="s">
        <v>296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topLeftCell="A4" workbookViewId="0">
      <selection activeCell="E12" sqref="E12"/>
    </sheetView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24" t="s">
        <v>262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4t trimestre 2022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17"/>
      <c r="B8" s="126" t="s">
        <v>227</v>
      </c>
      <c r="C8" s="126" t="s">
        <v>249</v>
      </c>
      <c r="D8" s="78"/>
    </row>
    <row r="9" spans="1:6" ht="42.75" customHeight="1" x14ac:dyDescent="0.25">
      <c r="A9" s="318"/>
      <c r="B9" s="189" t="s">
        <v>248</v>
      </c>
      <c r="C9" s="189" t="s">
        <v>247</v>
      </c>
      <c r="D9" s="100"/>
      <c r="E9" s="100"/>
      <c r="F9" s="100"/>
    </row>
    <row r="10" spans="1:6" x14ac:dyDescent="0.25">
      <c r="A10" s="244" t="s">
        <v>77</v>
      </c>
      <c r="B10" s="249">
        <v>0.58272594752186591</v>
      </c>
      <c r="C10" s="245">
        <v>0.29186132284238997</v>
      </c>
      <c r="D10" s="100"/>
      <c r="E10" s="100"/>
      <c r="F10" s="100"/>
    </row>
    <row r="11" spans="1:6" x14ac:dyDescent="0.25">
      <c r="A11" s="246" t="s">
        <v>78</v>
      </c>
      <c r="B11" s="250">
        <v>0.12448132780082988</v>
      </c>
      <c r="C11" s="247">
        <v>0.45854483925549916</v>
      </c>
      <c r="D11" s="100"/>
      <c r="E11" s="100"/>
      <c r="F11" s="100"/>
    </row>
    <row r="12" spans="1:6" x14ac:dyDescent="0.25">
      <c r="A12" s="246" t="s">
        <v>79</v>
      </c>
      <c r="B12" s="250">
        <v>0.37240829346092502</v>
      </c>
      <c r="C12" s="247">
        <v>0.39997363390679586</v>
      </c>
      <c r="D12" s="100"/>
      <c r="E12" s="100"/>
      <c r="F12" s="100"/>
    </row>
    <row r="13" spans="1:6" x14ac:dyDescent="0.25">
      <c r="A13" s="246" t="s">
        <v>80</v>
      </c>
      <c r="B13" s="250">
        <v>0.24068767908309455</v>
      </c>
      <c r="C13" s="247">
        <v>0.64500000000000002</v>
      </c>
      <c r="D13" s="100"/>
      <c r="E13" s="100"/>
      <c r="F13" s="100"/>
    </row>
    <row r="14" spans="1:6" x14ac:dyDescent="0.25">
      <c r="A14" s="246" t="s">
        <v>81</v>
      </c>
      <c r="B14" s="250">
        <v>0.58789954337899542</v>
      </c>
      <c r="C14" s="247">
        <v>0.4127205199628598</v>
      </c>
      <c r="D14" s="100"/>
      <c r="E14" s="100"/>
      <c r="F14" s="100"/>
    </row>
    <row r="15" spans="1:6" x14ac:dyDescent="0.25">
      <c r="A15" s="246" t="s">
        <v>82</v>
      </c>
      <c r="B15" s="250">
        <v>0.21782178217821782</v>
      </c>
      <c r="C15" s="247">
        <v>0.46915167095115679</v>
      </c>
      <c r="D15" s="100"/>
      <c r="E15" s="100"/>
      <c r="F15" s="100"/>
    </row>
    <row r="16" spans="1:6" x14ac:dyDescent="0.25">
      <c r="A16" s="246" t="s">
        <v>83</v>
      </c>
      <c r="B16" s="250">
        <v>0.59158415841584155</v>
      </c>
      <c r="C16" s="247">
        <v>0.47156398104265401</v>
      </c>
      <c r="D16" s="100"/>
      <c r="E16" s="100"/>
      <c r="F16" s="100"/>
    </row>
    <row r="17" spans="1:6" x14ac:dyDescent="0.25">
      <c r="A17" s="246" t="s">
        <v>84</v>
      </c>
      <c r="B17" s="250">
        <v>0.39690721649484534</v>
      </c>
      <c r="C17" s="247">
        <v>0.40282735565754435</v>
      </c>
      <c r="D17" s="100"/>
      <c r="E17" s="100"/>
      <c r="F17" s="100"/>
    </row>
    <row r="18" spans="1:6" x14ac:dyDescent="0.25">
      <c r="A18" s="246" t="s">
        <v>85</v>
      </c>
      <c r="B18" s="250">
        <v>0.30558858501783592</v>
      </c>
      <c r="C18" s="247">
        <v>0.18861209964412812</v>
      </c>
      <c r="D18" s="100"/>
      <c r="E18" s="100"/>
      <c r="F18" s="100"/>
    </row>
    <row r="19" spans="1:6" x14ac:dyDescent="0.25">
      <c r="A19" s="246" t="s">
        <v>86</v>
      </c>
      <c r="B19" s="250">
        <v>0.26171875</v>
      </c>
      <c r="C19" s="247">
        <v>0.3821841339727966</v>
      </c>
      <c r="D19" s="100"/>
      <c r="E19" s="100"/>
      <c r="F19" s="100"/>
    </row>
    <row r="20" spans="1:6" x14ac:dyDescent="0.25">
      <c r="A20" s="246" t="s">
        <v>87</v>
      </c>
      <c r="B20" s="250">
        <v>0.32719714964370544</v>
      </c>
      <c r="C20" s="247">
        <v>0.41294067067927775</v>
      </c>
      <c r="D20" s="100"/>
      <c r="E20" s="100"/>
      <c r="F20" s="100"/>
    </row>
    <row r="21" spans="1:6" x14ac:dyDescent="0.25">
      <c r="A21" s="246" t="s">
        <v>88</v>
      </c>
      <c r="B21" s="250">
        <v>0.24192634560906515</v>
      </c>
      <c r="C21" s="247">
        <v>0.45464626302949657</v>
      </c>
      <c r="D21" s="100"/>
      <c r="E21" s="100"/>
      <c r="F21" s="100"/>
    </row>
    <row r="22" spans="1:6" x14ac:dyDescent="0.25">
      <c r="A22" s="246" t="s">
        <v>89</v>
      </c>
      <c r="B22" s="250">
        <v>0.45582047685834504</v>
      </c>
      <c r="C22" s="247">
        <v>0.32180579216354344</v>
      </c>
      <c r="D22" s="100"/>
      <c r="E22" s="100"/>
      <c r="F22" s="100"/>
    </row>
    <row r="23" spans="1:6" x14ac:dyDescent="0.25">
      <c r="A23" s="246" t="s">
        <v>90</v>
      </c>
      <c r="B23" s="250">
        <v>0.34857142857142859</v>
      </c>
      <c r="C23" s="247">
        <v>0.390625</v>
      </c>
      <c r="D23" s="100"/>
      <c r="E23" s="100"/>
      <c r="F23" s="100"/>
    </row>
    <row r="24" spans="1:6" x14ac:dyDescent="0.25">
      <c r="A24" s="246" t="s">
        <v>91</v>
      </c>
      <c r="B24" s="250">
        <v>0.40256175663311983</v>
      </c>
      <c r="C24" s="247">
        <v>0.55086651673501785</v>
      </c>
      <c r="D24" s="100"/>
      <c r="E24" s="100"/>
      <c r="F24" s="100"/>
    </row>
    <row r="25" spans="1:6" x14ac:dyDescent="0.25">
      <c r="A25" s="246" t="s">
        <v>92</v>
      </c>
      <c r="B25" s="250">
        <v>0.30600750938673343</v>
      </c>
      <c r="C25" s="247">
        <v>0.35380872738330543</v>
      </c>
      <c r="D25" s="100"/>
      <c r="E25" s="100"/>
      <c r="F25" s="100"/>
    </row>
    <row r="26" spans="1:6" x14ac:dyDescent="0.25">
      <c r="A26" s="246" t="s">
        <v>93</v>
      </c>
      <c r="B26" s="250">
        <v>0.43264248704663211</v>
      </c>
      <c r="C26" s="247">
        <v>0.41083400375435775</v>
      </c>
      <c r="D26" s="100"/>
      <c r="E26" s="100"/>
      <c r="F26" s="100"/>
    </row>
    <row r="27" spans="1:6" x14ac:dyDescent="0.25">
      <c r="A27" s="246" t="s">
        <v>94</v>
      </c>
      <c r="B27" s="250">
        <v>0.16791044776119404</v>
      </c>
      <c r="C27" s="247">
        <v>0.34860335195530728</v>
      </c>
      <c r="D27" s="100"/>
      <c r="E27" s="100"/>
      <c r="F27" s="100"/>
    </row>
    <row r="28" spans="1:6" x14ac:dyDescent="0.25">
      <c r="A28" s="246" t="s">
        <v>95</v>
      </c>
      <c r="B28" s="250">
        <v>0.49873242682645769</v>
      </c>
      <c r="C28" s="247">
        <v>0.49774682507169193</v>
      </c>
      <c r="D28" s="100"/>
      <c r="E28" s="100"/>
      <c r="F28" s="100"/>
    </row>
    <row r="29" spans="1:6" x14ac:dyDescent="0.25">
      <c r="A29" s="246" t="s">
        <v>96</v>
      </c>
      <c r="B29" s="250">
        <v>0.2937515558874782</v>
      </c>
      <c r="C29" s="247">
        <v>0.3947923997185081</v>
      </c>
      <c r="D29" s="100"/>
      <c r="E29" s="100"/>
      <c r="F29" s="100"/>
    </row>
    <row r="30" spans="1:6" x14ac:dyDescent="0.25">
      <c r="A30" s="246" t="s">
        <v>97</v>
      </c>
      <c r="B30" s="250">
        <v>0.32269503546099293</v>
      </c>
      <c r="C30" s="247">
        <v>0.40816326530612246</v>
      </c>
      <c r="D30" s="100"/>
      <c r="E30" s="100"/>
      <c r="F30" s="100"/>
    </row>
    <row r="31" spans="1:6" x14ac:dyDescent="0.25">
      <c r="A31" s="246" t="s">
        <v>98</v>
      </c>
      <c r="B31" s="250">
        <v>0.31034482758620691</v>
      </c>
      <c r="C31" s="247">
        <v>0.54323196183661304</v>
      </c>
      <c r="D31" s="100"/>
      <c r="E31" s="100"/>
      <c r="F31" s="100"/>
    </row>
    <row r="32" spans="1:6" x14ac:dyDescent="0.25">
      <c r="A32" s="246" t="s">
        <v>99</v>
      </c>
      <c r="B32" s="250">
        <v>0.35752979414951247</v>
      </c>
      <c r="C32" s="247">
        <v>0.64243008678881386</v>
      </c>
      <c r="D32" s="100"/>
      <c r="E32" s="100"/>
      <c r="F32" s="100"/>
    </row>
    <row r="33" spans="1:6" x14ac:dyDescent="0.25">
      <c r="A33" s="246" t="s">
        <v>100</v>
      </c>
      <c r="B33" s="250">
        <v>0.53178571428571431</v>
      </c>
      <c r="C33" s="247">
        <v>0.53071773578510295</v>
      </c>
      <c r="D33" s="100"/>
      <c r="E33" s="100"/>
      <c r="F33" s="100"/>
    </row>
    <row r="34" spans="1:6" x14ac:dyDescent="0.25">
      <c r="A34" s="246" t="s">
        <v>101</v>
      </c>
      <c r="B34" s="250">
        <v>0.42698500832870628</v>
      </c>
      <c r="C34" s="247">
        <v>0.3882655613521046</v>
      </c>
      <c r="D34" s="100"/>
      <c r="E34" s="100"/>
      <c r="F34" s="100"/>
    </row>
    <row r="35" spans="1:6" x14ac:dyDescent="0.25">
      <c r="A35" s="246" t="s">
        <v>102</v>
      </c>
      <c r="B35" s="250">
        <v>0.23683213338385753</v>
      </c>
      <c r="C35" s="247">
        <v>0.37830465799412505</v>
      </c>
      <c r="D35" s="100"/>
      <c r="E35" s="100"/>
      <c r="F35" s="100"/>
    </row>
    <row r="36" spans="1:6" x14ac:dyDescent="0.25">
      <c r="A36" s="246" t="s">
        <v>103</v>
      </c>
      <c r="B36" s="250">
        <v>0.1377245508982036</v>
      </c>
      <c r="C36" s="247">
        <v>0.45301724137931032</v>
      </c>
      <c r="D36" s="100"/>
      <c r="E36" s="100"/>
      <c r="F36" s="100"/>
    </row>
    <row r="37" spans="1:6" x14ac:dyDescent="0.25">
      <c r="A37" s="246" t="s">
        <v>104</v>
      </c>
      <c r="B37" s="250">
        <v>0.13812154696132597</v>
      </c>
      <c r="C37" s="247">
        <v>0.41397288842544316</v>
      </c>
      <c r="D37" s="100"/>
      <c r="E37" s="100"/>
      <c r="F37" s="100"/>
    </row>
    <row r="38" spans="1:6" x14ac:dyDescent="0.25">
      <c r="A38" s="246" t="s">
        <v>105</v>
      </c>
      <c r="B38" s="250">
        <v>0.21174652241112829</v>
      </c>
      <c r="C38" s="247">
        <v>0.37453007518796994</v>
      </c>
      <c r="D38" s="100"/>
      <c r="E38" s="100"/>
      <c r="F38" s="100"/>
    </row>
    <row r="39" spans="1:6" x14ac:dyDescent="0.25">
      <c r="A39" s="248" t="s">
        <v>106</v>
      </c>
      <c r="B39" s="251">
        <v>0.25413060582218727</v>
      </c>
      <c r="C39" s="243">
        <v>0.29458159666559797</v>
      </c>
      <c r="D39" s="100"/>
      <c r="E39" s="100"/>
      <c r="F39" s="100"/>
    </row>
    <row r="40" spans="1:6" x14ac:dyDescent="0.25">
      <c r="A40" s="239" t="s">
        <v>296</v>
      </c>
      <c r="B40" s="239"/>
      <c r="C40" s="239"/>
      <c r="D40" s="100"/>
      <c r="E40" s="100"/>
      <c r="F40" s="100"/>
    </row>
  </sheetData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260</v>
      </c>
      <c r="B1" t="s">
        <v>237</v>
      </c>
      <c r="C1" t="s">
        <v>238</v>
      </c>
      <c r="D1" t="s">
        <v>239</v>
      </c>
      <c r="E1" t="s">
        <v>240</v>
      </c>
      <c r="F1" t="s">
        <v>241</v>
      </c>
      <c r="G1" t="s">
        <v>242</v>
      </c>
      <c r="H1" t="s">
        <v>243</v>
      </c>
      <c r="I1" t="s">
        <v>259</v>
      </c>
      <c r="J1" t="s">
        <v>258</v>
      </c>
      <c r="L1" s="131" t="s">
        <v>262</v>
      </c>
    </row>
    <row r="2" spans="1:13" x14ac:dyDescent="0.25">
      <c r="A2" t="str">
        <f>[4]Empreses!A4</f>
        <v>08001</v>
      </c>
      <c r="B2" t="str">
        <f>[4]Empreses!B4</f>
        <v>Abrera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tr">
        <f>[4]Empreses!A5</f>
        <v>08020</v>
      </c>
      <c r="B3" t="str">
        <f>[4]Empreses!B5</f>
        <v>Begues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tr">
        <f>[4]Empreses!A6</f>
        <v>08056</v>
      </c>
      <c r="B4" t="str">
        <f>[4]Empreses!B6</f>
        <v>Castelldefels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tr">
        <f>[4]Empreses!A7</f>
        <v>08066</v>
      </c>
      <c r="B5" t="str">
        <f>[4]Empreses!B7</f>
        <v>Castellví de Rosanes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tr">
        <f>[4]Empreses!A8</f>
        <v>08068</v>
      </c>
      <c r="B6" t="str">
        <f>[4]Empreses!B8</f>
        <v>Cervelló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tr">
        <f>[4]Empreses!A9</f>
        <v>08069</v>
      </c>
      <c r="B7" t="str">
        <f>[4]Empreses!B9</f>
        <v>Collbató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tr">
        <f>[4]Empreses!A10</f>
        <v>08072</v>
      </c>
      <c r="B8" t="str">
        <f>[4]Empreses!B10</f>
        <v>Corbera de Llobregat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tr">
        <f>[4]Empreses!A11</f>
        <v>08073</v>
      </c>
      <c r="B9" t="str">
        <f>[4]Empreses!B11</f>
        <v>Cornellà de Llobregat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tr">
        <f>[4]Empreses!A12</f>
        <v>08158</v>
      </c>
      <c r="B10" t="str">
        <f>[4]Empreses!B12</f>
        <v>El Papiol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tr">
        <f>[4]Empreses!A13</f>
        <v>08169</v>
      </c>
      <c r="B11" t="str">
        <f>[4]Empreses!B13</f>
        <v>El Prat de Llobregat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tr">
        <f>[4]Empreses!A14</f>
        <v>08076</v>
      </c>
      <c r="B12" t="str">
        <f>[4]Empreses!B14</f>
        <v>Esparreguera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261</v>
      </c>
    </row>
    <row r="13" spans="1:13" x14ac:dyDescent="0.25">
      <c r="A13" t="str">
        <f>[4]Empreses!A15</f>
        <v>08077</v>
      </c>
      <c r="B13" t="str">
        <f>[4]Empreses!B15</f>
        <v>Esplugues de Llobregat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tr">
        <f>[4]Empreses!A16</f>
        <v>08089</v>
      </c>
      <c r="B14" t="str">
        <f>[4]Empreses!B16</f>
        <v>Gavà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tr">
        <f>[4]Empreses!A17</f>
        <v>08905</v>
      </c>
      <c r="B15" t="str">
        <f>[4]Empreses!B17</f>
        <v>La Palma de Cervelló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tr">
        <f>[4]Empreses!A18</f>
        <v>08114</v>
      </c>
      <c r="B16" t="str">
        <f>[4]Empreses!B18</f>
        <v>Martorell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tr">
        <f>[4]Empreses!A19</f>
        <v>08123</v>
      </c>
      <c r="B17" t="str">
        <f>[4]Empreses!B19</f>
        <v>Molins de Rei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tr">
        <f>[4]Empreses!A20</f>
        <v>08147</v>
      </c>
      <c r="B18" t="str">
        <f>[4]Empreses!B20</f>
        <v>Olesa de Montserrat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tr">
        <f>[4]Empreses!A21</f>
        <v>08157</v>
      </c>
      <c r="B19" t="str">
        <f>[4]Empreses!B21</f>
        <v>Pallejà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tr">
        <f>[4]Empreses!A22</f>
        <v>08196</v>
      </c>
      <c r="B20" t="str">
        <f>[4]Empreses!B22</f>
        <v>Sant Andreu de la Barca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tr">
        <f>[4]Empreses!A23</f>
        <v>08200</v>
      </c>
      <c r="B21" t="str">
        <f>[4]Empreses!B23</f>
        <v>Sant Boi de Llobregat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tr">
        <f>[4]Empreses!A24</f>
        <v>08204</v>
      </c>
      <c r="B22" t="str">
        <f>[4]Empreses!B24</f>
        <v>Sant Climent de Llobregat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tr">
        <f>[4]Empreses!A25</f>
        <v>08208</v>
      </c>
      <c r="B23" t="str">
        <f>[4]Empreses!B25</f>
        <v>Sant Esteve Sesrovires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tr">
        <f>[4]Empreses!A26</f>
        <v>08211</v>
      </c>
      <c r="B24" t="str">
        <f>[4]Empreses!B26</f>
        <v>Sant Feliu de Llobregat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tr">
        <f>[4]Empreses!A27</f>
        <v>08217</v>
      </c>
      <c r="B25" t="str">
        <f>[4]Empreses!B27</f>
        <v>Sant Joan Despí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tr">
        <f>[4]Empreses!A28</f>
        <v>08221</v>
      </c>
      <c r="B26" t="str">
        <f>[4]Empreses!B28</f>
        <v>Sant Just Desvern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tr">
        <f>[4]Empreses!A29</f>
        <v>08263</v>
      </c>
      <c r="B27" t="str">
        <f>[4]Empreses!B29</f>
        <v>Sant Vicenç dels Horts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tr">
        <f>[4]Empreses!A30</f>
        <v>08244</v>
      </c>
      <c r="B28" t="str">
        <f>[4]Empreses!B30</f>
        <v>Santa Coloma de Cervelló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tr">
        <f>[4]Empreses!A31</f>
        <v>08289</v>
      </c>
      <c r="B29" t="str">
        <f>[4]Empreses!B31</f>
        <v>Torrelles de Llobregat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tr">
        <f>[4]Empreses!A32</f>
        <v>08295</v>
      </c>
      <c r="B30" t="str">
        <f>[4]Empreses!B32</f>
        <v>Vallirana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tr">
        <f>[4]Empreses!A33</f>
        <v>08301</v>
      </c>
      <c r="B31" t="str">
        <f>[4]Empreses!B33</f>
        <v>Viladecans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Nuria GS</cp:lastModifiedBy>
  <dcterms:created xsi:type="dcterms:W3CDTF">2015-06-05T18:19:34Z</dcterms:created>
  <dcterms:modified xsi:type="dcterms:W3CDTF">2023-01-31T13:18:34Z</dcterms:modified>
</cp:coreProperties>
</file>